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e\Desktop\"/>
    </mc:Choice>
  </mc:AlternateContent>
  <bookViews>
    <workbookView xWindow="0" yWindow="0" windowWidth="20490" windowHeight="7530" xr2:uid="{00000000-000D-0000-FFFF-FFFF00000000}"/>
  </bookViews>
  <sheets>
    <sheet name="Totals" sheetId="1" r:id="rId1"/>
    <sheet name="Awards" sheetId="2" r:id="rId2"/>
    <sheet name="Sorting Hat" sheetId="3" r:id="rId3"/>
  </sheets>
  <definedNames>
    <definedName name="_xlnm.Print_Area" localSheetId="1">Awards!$A$31:$C$55</definedName>
    <definedName name="_xlnm.Print_Area" localSheetId="0">Totals!$A$30:$AH$45</definedName>
    <definedName name="_xlnm.Print_Titles" localSheetId="1">Awards!$1:$4</definedName>
    <definedName name="_xlnm.Print_Titles" localSheetId="0">Totals!$1:$13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9" i="1" l="1"/>
  <c r="D55" i="2"/>
  <c r="D53" i="2"/>
  <c r="D50" i="2"/>
  <c r="D49" i="2"/>
  <c r="D48" i="2"/>
  <c r="D47" i="2"/>
  <c r="D46" i="2"/>
  <c r="D45" i="2"/>
  <c r="D44" i="2"/>
  <c r="D39" i="2"/>
  <c r="D38" i="2"/>
  <c r="D37" i="2"/>
  <c r="D36" i="2"/>
  <c r="D35" i="2"/>
  <c r="D34" i="2"/>
  <c r="D33" i="2"/>
  <c r="D25" i="2"/>
  <c r="D24" i="2"/>
  <c r="D23" i="2"/>
  <c r="D22" i="2"/>
  <c r="D21" i="2"/>
  <c r="D20" i="2"/>
  <c r="D19" i="2"/>
  <c r="D13" i="2"/>
  <c r="D12" i="2"/>
  <c r="D11" i="2"/>
  <c r="D10" i="2"/>
  <c r="D9" i="2"/>
  <c r="D8" i="2"/>
  <c r="D7" i="2"/>
  <c r="N37" i="3"/>
  <c r="M37" i="3"/>
  <c r="K37" i="3"/>
  <c r="J37" i="3"/>
  <c r="H37" i="3"/>
  <c r="G37" i="3"/>
  <c r="E37" i="3"/>
  <c r="D37" i="3"/>
  <c r="B37" i="3"/>
  <c r="A37" i="3"/>
  <c r="AL44" i="1"/>
  <c r="N36" i="3"/>
  <c r="M36" i="3"/>
  <c r="AI44" i="1"/>
  <c r="K36" i="3"/>
  <c r="J36" i="3"/>
  <c r="H36" i="3"/>
  <c r="G36" i="3"/>
  <c r="E36" i="3"/>
  <c r="D36" i="3"/>
  <c r="B36" i="3"/>
  <c r="A36" i="3"/>
  <c r="AC43" i="1"/>
  <c r="X43" i="1"/>
  <c r="AL43" i="1"/>
  <c r="N34" i="3"/>
  <c r="M34" i="3"/>
  <c r="S43" i="1"/>
  <c r="N43" i="1"/>
  <c r="AI43" i="1"/>
  <c r="K32" i="3"/>
  <c r="J32" i="3"/>
  <c r="AD43" i="1"/>
  <c r="Y43" i="1"/>
  <c r="T43" i="1"/>
  <c r="O43" i="1"/>
  <c r="AF43" i="1"/>
  <c r="H34" i="3"/>
  <c r="G34" i="3"/>
  <c r="E33" i="3"/>
  <c r="D33" i="3"/>
  <c r="B33" i="3"/>
  <c r="A33" i="3"/>
  <c r="AC42" i="1"/>
  <c r="X42" i="1"/>
  <c r="AL42" i="1"/>
  <c r="N33" i="3"/>
  <c r="M33" i="3"/>
  <c r="S42" i="1"/>
  <c r="N42" i="1"/>
  <c r="AI42" i="1"/>
  <c r="K33" i="3"/>
  <c r="J33" i="3"/>
  <c r="AD42" i="1"/>
  <c r="Y42" i="1"/>
  <c r="T42" i="1"/>
  <c r="O42" i="1"/>
  <c r="AF42" i="1"/>
  <c r="H32" i="3"/>
  <c r="G32" i="3"/>
  <c r="E31" i="3"/>
  <c r="D31" i="3"/>
  <c r="B34" i="3"/>
  <c r="A34" i="3"/>
  <c r="AC41" i="1"/>
  <c r="X41" i="1"/>
  <c r="AL41" i="1"/>
  <c r="N31" i="3"/>
  <c r="M31" i="3"/>
  <c r="S41" i="1"/>
  <c r="N41" i="1"/>
  <c r="AI41" i="1"/>
  <c r="K31" i="3"/>
  <c r="J31" i="3"/>
  <c r="AD41" i="1"/>
  <c r="Y41" i="1"/>
  <c r="T41" i="1"/>
  <c r="O41" i="1"/>
  <c r="AF41" i="1"/>
  <c r="H31" i="3"/>
  <c r="G31" i="3"/>
  <c r="E32" i="3"/>
  <c r="D32" i="3"/>
  <c r="B31" i="3"/>
  <c r="A31" i="3"/>
  <c r="AC40" i="1"/>
  <c r="X40" i="1"/>
  <c r="AL40" i="1"/>
  <c r="N35" i="3"/>
  <c r="M35" i="3"/>
  <c r="S40" i="1"/>
  <c r="N40" i="1"/>
  <c r="AI40" i="1"/>
  <c r="K35" i="3"/>
  <c r="J35" i="3"/>
  <c r="AD40" i="1"/>
  <c r="Y40" i="1"/>
  <c r="T40" i="1"/>
  <c r="O40" i="1"/>
  <c r="AF40" i="1"/>
  <c r="H35" i="3"/>
  <c r="G35" i="3"/>
  <c r="E35" i="3"/>
  <c r="D35" i="3"/>
  <c r="B35" i="3"/>
  <c r="A35" i="3"/>
  <c r="X39" i="1"/>
  <c r="AL39" i="1"/>
  <c r="N32" i="3"/>
  <c r="M32" i="3"/>
  <c r="S39" i="1"/>
  <c r="N39" i="1"/>
  <c r="AI39" i="1"/>
  <c r="K34" i="3"/>
  <c r="J34" i="3"/>
  <c r="AD39" i="1"/>
  <c r="Y39" i="1"/>
  <c r="T39" i="1"/>
  <c r="O39" i="1"/>
  <c r="AF39" i="1"/>
  <c r="H33" i="3"/>
  <c r="G33" i="3"/>
  <c r="E34" i="3"/>
  <c r="D34" i="3"/>
  <c r="B32" i="3"/>
  <c r="A32" i="3"/>
  <c r="N30" i="3"/>
  <c r="M30" i="3"/>
  <c r="K30" i="3"/>
  <c r="J30" i="3"/>
  <c r="H30" i="3"/>
  <c r="G30" i="3"/>
  <c r="E30" i="3"/>
  <c r="D30" i="3"/>
  <c r="B30" i="3"/>
  <c r="A30" i="3"/>
  <c r="N29" i="3"/>
  <c r="M29" i="3"/>
  <c r="K29" i="3"/>
  <c r="J29" i="3"/>
  <c r="H29" i="3"/>
  <c r="G29" i="3"/>
  <c r="E29" i="3"/>
  <c r="D29" i="3"/>
  <c r="B29" i="3"/>
  <c r="A29" i="3"/>
  <c r="X36" i="1"/>
  <c r="AC36" i="1"/>
  <c r="AL36" i="1"/>
  <c r="N23" i="3"/>
  <c r="M23" i="3"/>
  <c r="N36" i="1"/>
  <c r="S36" i="1"/>
  <c r="AI36" i="1"/>
  <c r="K23" i="3"/>
  <c r="J23" i="3"/>
  <c r="O36" i="1"/>
  <c r="T36" i="1"/>
  <c r="Y36" i="1"/>
  <c r="AD36" i="1"/>
  <c r="AF36" i="1"/>
  <c r="H23" i="3"/>
  <c r="G23" i="3"/>
  <c r="E26" i="3"/>
  <c r="D26" i="3"/>
  <c r="B25" i="3"/>
  <c r="A25" i="3"/>
  <c r="X35" i="1"/>
  <c r="AC35" i="1"/>
  <c r="AL35" i="1"/>
  <c r="N25" i="3"/>
  <c r="M25" i="3"/>
  <c r="N35" i="1"/>
  <c r="S35" i="1"/>
  <c r="AI35" i="1"/>
  <c r="K25" i="3"/>
  <c r="J25" i="3"/>
  <c r="O35" i="1"/>
  <c r="T35" i="1"/>
  <c r="Y35" i="1"/>
  <c r="AD35" i="1"/>
  <c r="AF35" i="1"/>
  <c r="H25" i="3"/>
  <c r="G25" i="3"/>
  <c r="E24" i="3"/>
  <c r="D24" i="3"/>
  <c r="B26" i="3"/>
  <c r="A26" i="3"/>
  <c r="X34" i="1"/>
  <c r="AC34" i="1"/>
  <c r="AL34" i="1"/>
  <c r="N27" i="3"/>
  <c r="M27" i="3"/>
  <c r="N34" i="1"/>
  <c r="S34" i="1"/>
  <c r="AI34" i="1"/>
  <c r="K26" i="3"/>
  <c r="J26" i="3"/>
  <c r="O34" i="1"/>
  <c r="T34" i="1"/>
  <c r="Y34" i="1"/>
  <c r="AD34" i="1"/>
  <c r="AF34" i="1"/>
  <c r="H26" i="3"/>
  <c r="G26" i="3"/>
  <c r="E23" i="3"/>
  <c r="D23" i="3"/>
  <c r="B27" i="3"/>
  <c r="A27" i="3"/>
  <c r="X33" i="1"/>
  <c r="AC33" i="1"/>
  <c r="AL33" i="1"/>
  <c r="N26" i="3"/>
  <c r="M26" i="3"/>
  <c r="N33" i="1"/>
  <c r="S33" i="1"/>
  <c r="AI33" i="1"/>
  <c r="K27" i="3"/>
  <c r="J27" i="3"/>
  <c r="O33" i="1"/>
  <c r="T33" i="1"/>
  <c r="Y33" i="1"/>
  <c r="AD33" i="1"/>
  <c r="AF33" i="1"/>
  <c r="H27" i="3"/>
  <c r="G27" i="3"/>
  <c r="E25" i="3"/>
  <c r="D25" i="3"/>
  <c r="B23" i="3"/>
  <c r="A23" i="3"/>
  <c r="X32" i="1"/>
  <c r="AC32" i="1"/>
  <c r="AL32" i="1"/>
  <c r="N24" i="3"/>
  <c r="M24" i="3"/>
  <c r="N32" i="1"/>
  <c r="S32" i="1"/>
  <c r="AI32" i="1"/>
  <c r="K24" i="3"/>
  <c r="J24" i="3"/>
  <c r="O32" i="1"/>
  <c r="T32" i="1"/>
  <c r="Y32" i="1"/>
  <c r="AD32" i="1"/>
  <c r="AF32" i="1"/>
  <c r="H24" i="3"/>
  <c r="G24" i="3"/>
  <c r="E27" i="3"/>
  <c r="D27" i="3"/>
  <c r="B24" i="3"/>
  <c r="A24" i="3"/>
  <c r="X31" i="1"/>
  <c r="AC31" i="1"/>
  <c r="AL31" i="1"/>
  <c r="N28" i="3"/>
  <c r="M28" i="3"/>
  <c r="N31" i="1"/>
  <c r="S31" i="1"/>
  <c r="AI31" i="1"/>
  <c r="K28" i="3"/>
  <c r="J28" i="3"/>
  <c r="O31" i="1"/>
  <c r="T31" i="1"/>
  <c r="Y31" i="1"/>
  <c r="AD31" i="1"/>
  <c r="AF31" i="1"/>
  <c r="H28" i="3"/>
  <c r="G28" i="3"/>
  <c r="E28" i="3"/>
  <c r="D28" i="3"/>
  <c r="B28" i="3"/>
  <c r="A28" i="3"/>
  <c r="N22" i="3"/>
  <c r="M22" i="3"/>
  <c r="K22" i="3"/>
  <c r="J22" i="3"/>
  <c r="H22" i="3"/>
  <c r="G22" i="3"/>
  <c r="E22" i="3"/>
  <c r="D22" i="3"/>
  <c r="B22" i="3"/>
  <c r="A22" i="3"/>
  <c r="N21" i="3"/>
  <c r="M21" i="3"/>
  <c r="K21" i="3"/>
  <c r="J21" i="3"/>
  <c r="H21" i="3"/>
  <c r="G21" i="3"/>
  <c r="E21" i="3"/>
  <c r="D21" i="3"/>
  <c r="B21" i="3"/>
  <c r="A21" i="3"/>
  <c r="AC28" i="1"/>
  <c r="X28" i="1"/>
  <c r="AL28" i="1"/>
  <c r="N20" i="3"/>
  <c r="M20" i="3"/>
  <c r="S28" i="1"/>
  <c r="N28" i="1"/>
  <c r="AI28" i="1"/>
  <c r="K20" i="3"/>
  <c r="J20" i="3"/>
  <c r="AD28" i="1"/>
  <c r="Y28" i="1"/>
  <c r="T28" i="1"/>
  <c r="O28" i="1"/>
  <c r="AF28" i="1"/>
  <c r="H20" i="3"/>
  <c r="G20" i="3"/>
  <c r="E20" i="3"/>
  <c r="D20" i="3"/>
  <c r="B20" i="3"/>
  <c r="A20" i="3"/>
  <c r="AC27" i="1"/>
  <c r="X27" i="1"/>
  <c r="AL27" i="1"/>
  <c r="N15" i="3"/>
  <c r="M15" i="3"/>
  <c r="S27" i="1"/>
  <c r="N27" i="1"/>
  <c r="AI27" i="1"/>
  <c r="K15" i="3"/>
  <c r="J15" i="3"/>
  <c r="AD27" i="1"/>
  <c r="Y27" i="1"/>
  <c r="T27" i="1"/>
  <c r="O27" i="1"/>
  <c r="AF27" i="1"/>
  <c r="H15" i="3"/>
  <c r="G15" i="3"/>
  <c r="E15" i="3"/>
  <c r="D15" i="3"/>
  <c r="B18" i="3"/>
  <c r="A18" i="3"/>
  <c r="AC26" i="1"/>
  <c r="X26" i="1"/>
  <c r="AL26" i="1"/>
  <c r="N17" i="3"/>
  <c r="M17" i="3"/>
  <c r="S26" i="1"/>
  <c r="N26" i="1"/>
  <c r="AI26" i="1"/>
  <c r="K17" i="3"/>
  <c r="J17" i="3"/>
  <c r="AD26" i="1"/>
  <c r="Y26" i="1"/>
  <c r="T26" i="1"/>
  <c r="O26" i="1"/>
  <c r="AF26" i="1"/>
  <c r="H17" i="3"/>
  <c r="G17" i="3"/>
  <c r="E17" i="3"/>
  <c r="D17" i="3"/>
  <c r="B16" i="3"/>
  <c r="A16" i="3"/>
  <c r="AC25" i="1"/>
  <c r="X25" i="1"/>
  <c r="AL25" i="1"/>
  <c r="N18" i="3"/>
  <c r="M18" i="3"/>
  <c r="S25" i="1"/>
  <c r="N25" i="1"/>
  <c r="AI25" i="1"/>
  <c r="K18" i="3"/>
  <c r="J18" i="3"/>
  <c r="AD25" i="1"/>
  <c r="Y25" i="1"/>
  <c r="T25" i="1"/>
  <c r="O25" i="1"/>
  <c r="AF25" i="1"/>
  <c r="H18" i="3"/>
  <c r="G18" i="3"/>
  <c r="E18" i="3"/>
  <c r="D18" i="3"/>
  <c r="B17" i="3"/>
  <c r="A17" i="3"/>
  <c r="AC24" i="1"/>
  <c r="X24" i="1"/>
  <c r="AL24" i="1"/>
  <c r="N16" i="3"/>
  <c r="M16" i="3"/>
  <c r="S24" i="1"/>
  <c r="N24" i="1"/>
  <c r="AI24" i="1"/>
  <c r="K16" i="3"/>
  <c r="J16" i="3"/>
  <c r="AD24" i="1"/>
  <c r="Y24" i="1"/>
  <c r="T24" i="1"/>
  <c r="O24" i="1"/>
  <c r="AF24" i="1"/>
  <c r="H16" i="3"/>
  <c r="G16" i="3"/>
  <c r="E16" i="3"/>
  <c r="D16" i="3"/>
  <c r="B15" i="3"/>
  <c r="A15" i="3"/>
  <c r="AC23" i="1"/>
  <c r="X23" i="1"/>
  <c r="AL23" i="1"/>
  <c r="N19" i="3"/>
  <c r="M19" i="3"/>
  <c r="S23" i="1"/>
  <c r="N23" i="1"/>
  <c r="AI23" i="1"/>
  <c r="K19" i="3"/>
  <c r="J19" i="3"/>
  <c r="AD23" i="1"/>
  <c r="Y23" i="1"/>
  <c r="T23" i="1"/>
  <c r="O23" i="1"/>
  <c r="AF23" i="1"/>
  <c r="H19" i="3"/>
  <c r="G19" i="3"/>
  <c r="E19" i="3"/>
  <c r="D19" i="3"/>
  <c r="B19" i="3"/>
  <c r="A19" i="3"/>
  <c r="N14" i="3"/>
  <c r="M14" i="3"/>
  <c r="K14" i="3"/>
  <c r="J14" i="3"/>
  <c r="H14" i="3"/>
  <c r="G14" i="3"/>
  <c r="E14" i="3"/>
  <c r="D14" i="3"/>
  <c r="B14" i="3"/>
  <c r="A14" i="3"/>
  <c r="N13" i="3"/>
  <c r="M13" i="3"/>
  <c r="K13" i="3"/>
  <c r="J13" i="3"/>
  <c r="H13" i="3"/>
  <c r="G13" i="3"/>
  <c r="E13" i="3"/>
  <c r="D13" i="3"/>
  <c r="B13" i="3"/>
  <c r="A13" i="3"/>
  <c r="X20" i="1"/>
  <c r="AC20" i="1"/>
  <c r="AL20" i="1"/>
  <c r="N12" i="3"/>
  <c r="M12" i="3"/>
  <c r="N20" i="1"/>
  <c r="S20" i="1"/>
  <c r="AI20" i="1"/>
  <c r="K12" i="3"/>
  <c r="J12" i="3"/>
  <c r="O20" i="1"/>
  <c r="T20" i="1"/>
  <c r="Y20" i="1"/>
  <c r="AD20" i="1"/>
  <c r="AF20" i="1"/>
  <c r="H12" i="3"/>
  <c r="G12" i="3"/>
  <c r="E12" i="3"/>
  <c r="D12" i="3"/>
  <c r="B12" i="3"/>
  <c r="A12" i="3"/>
  <c r="X19" i="1"/>
  <c r="AC19" i="1"/>
  <c r="AL19" i="1"/>
  <c r="N7" i="3"/>
  <c r="M7" i="3"/>
  <c r="N19" i="1"/>
  <c r="S19" i="1"/>
  <c r="AI19" i="1"/>
  <c r="K7" i="3"/>
  <c r="J7" i="3"/>
  <c r="O19" i="1"/>
  <c r="T19" i="1"/>
  <c r="Y19" i="1"/>
  <c r="AD19" i="1"/>
  <c r="AF19" i="1"/>
  <c r="H7" i="3"/>
  <c r="G7" i="3"/>
  <c r="E7" i="3"/>
  <c r="D7" i="3"/>
  <c r="B8" i="3"/>
  <c r="A8" i="3"/>
  <c r="X18" i="1"/>
  <c r="AC18" i="1"/>
  <c r="AL18" i="1"/>
  <c r="N10" i="3"/>
  <c r="M10" i="3"/>
  <c r="N18" i="1"/>
  <c r="S18" i="1"/>
  <c r="AI18" i="1"/>
  <c r="K11" i="3"/>
  <c r="J11" i="3"/>
  <c r="O18" i="1"/>
  <c r="T18" i="1"/>
  <c r="Y18" i="1"/>
  <c r="AD18" i="1"/>
  <c r="AF18" i="1"/>
  <c r="H10" i="3"/>
  <c r="G10" i="3"/>
  <c r="E9" i="3"/>
  <c r="D9" i="3"/>
  <c r="B11" i="3"/>
  <c r="A11" i="3"/>
  <c r="X17" i="1"/>
  <c r="AC17" i="1"/>
  <c r="AL17" i="1"/>
  <c r="N8" i="3"/>
  <c r="M8" i="3"/>
  <c r="N17" i="1"/>
  <c r="S17" i="1"/>
  <c r="AI17" i="1"/>
  <c r="K8" i="3"/>
  <c r="J8" i="3"/>
  <c r="O17" i="1"/>
  <c r="T17" i="1"/>
  <c r="Y17" i="1"/>
  <c r="AD17" i="1"/>
  <c r="AF17" i="1"/>
  <c r="H8" i="3"/>
  <c r="G8" i="3"/>
  <c r="E10" i="3"/>
  <c r="D10" i="3"/>
  <c r="B9" i="3"/>
  <c r="A9" i="3"/>
  <c r="X16" i="1"/>
  <c r="AC16" i="1"/>
  <c r="AL16" i="1"/>
  <c r="N9" i="3"/>
  <c r="M9" i="3"/>
  <c r="N16" i="1"/>
  <c r="S16" i="1"/>
  <c r="AI16" i="1"/>
  <c r="K9" i="3"/>
  <c r="J9" i="3"/>
  <c r="O16" i="1"/>
  <c r="T16" i="1"/>
  <c r="Y16" i="1"/>
  <c r="AD16" i="1"/>
  <c r="AF16" i="1"/>
  <c r="H9" i="3"/>
  <c r="G9" i="3"/>
  <c r="E8" i="3"/>
  <c r="D8" i="3"/>
  <c r="B7" i="3"/>
  <c r="A7" i="3"/>
  <c r="X15" i="1"/>
  <c r="AC15" i="1"/>
  <c r="AL15" i="1"/>
  <c r="N11" i="3"/>
  <c r="M11" i="3"/>
  <c r="N15" i="1"/>
  <c r="S15" i="1"/>
  <c r="AI15" i="1"/>
  <c r="K10" i="3"/>
  <c r="J10" i="3"/>
  <c r="O15" i="1"/>
  <c r="T15" i="1"/>
  <c r="Y15" i="1"/>
  <c r="AD15" i="1"/>
  <c r="AF15" i="1"/>
  <c r="H11" i="3"/>
  <c r="G11" i="3"/>
  <c r="E11" i="3"/>
  <c r="D11" i="3"/>
  <c r="B10" i="3"/>
  <c r="A10" i="3"/>
  <c r="N6" i="3"/>
  <c r="M6" i="3"/>
  <c r="K6" i="3"/>
  <c r="J6" i="3"/>
  <c r="H6" i="3"/>
  <c r="G6" i="3"/>
  <c r="E6" i="3"/>
  <c r="D6" i="3"/>
  <c r="B6" i="3"/>
  <c r="A6" i="3"/>
  <c r="N5" i="3"/>
  <c r="M5" i="3"/>
  <c r="K5" i="3"/>
  <c r="J5" i="3"/>
  <c r="H5" i="3"/>
  <c r="G5" i="3"/>
  <c r="E5" i="3"/>
  <c r="D5" i="3"/>
  <c r="B5" i="3"/>
  <c r="A5" i="3"/>
  <c r="N4" i="3"/>
  <c r="M4" i="3"/>
  <c r="K4" i="3"/>
  <c r="J4" i="3"/>
  <c r="H4" i="3"/>
  <c r="G4" i="3"/>
  <c r="E4" i="3"/>
  <c r="D4" i="3"/>
  <c r="B4" i="3"/>
  <c r="A4" i="3"/>
  <c r="N3" i="3"/>
  <c r="M3" i="3"/>
  <c r="K3" i="3"/>
  <c r="J3" i="3"/>
  <c r="H3" i="3"/>
  <c r="G3" i="3"/>
  <c r="E3" i="3"/>
  <c r="D3" i="3"/>
  <c r="B3" i="3"/>
  <c r="A3" i="3"/>
  <c r="N2" i="3"/>
  <c r="M2" i="3"/>
  <c r="K2" i="3"/>
  <c r="J2" i="3"/>
  <c r="H2" i="3"/>
  <c r="G2" i="3"/>
  <c r="E2" i="3"/>
  <c r="D2" i="3"/>
  <c r="B2" i="3"/>
  <c r="A2" i="3"/>
  <c r="AM44" i="1"/>
  <c r="AJ44" i="1"/>
  <c r="I44" i="1"/>
  <c r="AM43" i="1"/>
  <c r="AJ43" i="1"/>
  <c r="I43" i="1"/>
  <c r="AM36" i="1"/>
  <c r="AJ36" i="1"/>
  <c r="I36" i="1"/>
  <c r="AM31" i="1"/>
  <c r="AJ31" i="1"/>
  <c r="I31" i="1"/>
  <c r="M1" i="3"/>
  <c r="J1" i="3"/>
  <c r="G1" i="3"/>
  <c r="D1" i="3"/>
  <c r="AM27" i="1"/>
  <c r="AJ27" i="1"/>
  <c r="I27" i="1"/>
  <c r="AM19" i="1"/>
  <c r="AJ19" i="1"/>
  <c r="I19" i="1"/>
  <c r="AM35" i="1"/>
  <c r="AJ35" i="1"/>
  <c r="I35" i="1"/>
  <c r="N1" i="3"/>
  <c r="K1" i="3"/>
  <c r="H1" i="3"/>
  <c r="E1" i="3"/>
  <c r="B1" i="3"/>
  <c r="A1" i="3"/>
  <c r="I46" i="1"/>
  <c r="I42" i="1"/>
  <c r="I41" i="1"/>
  <c r="I40" i="1"/>
  <c r="I39" i="1"/>
  <c r="I28" i="1"/>
  <c r="I18" i="1"/>
  <c r="I34" i="1"/>
  <c r="I33" i="1"/>
  <c r="I32" i="1"/>
  <c r="I26" i="1"/>
  <c r="I25" i="1"/>
  <c r="I24" i="1"/>
  <c r="I23" i="1"/>
  <c r="I20" i="1"/>
  <c r="I17" i="1"/>
  <c r="I16" i="1"/>
  <c r="AJ41" i="1"/>
  <c r="AJ39" i="1"/>
  <c r="AM18" i="1"/>
  <c r="AM34" i="1"/>
  <c r="AM41" i="1"/>
  <c r="AM39" i="1"/>
  <c r="AM42" i="1"/>
  <c r="AJ42" i="1"/>
  <c r="AM40" i="1"/>
  <c r="AJ40" i="1"/>
  <c r="AJ28" i="1"/>
  <c r="AM33" i="1"/>
  <c r="AM26" i="1"/>
  <c r="AJ26" i="1"/>
  <c r="AM24" i="1"/>
  <c r="AJ23" i="1"/>
  <c r="AM20" i="1"/>
  <c r="AJ15" i="1"/>
  <c r="AJ16" i="1"/>
  <c r="AM16" i="1"/>
  <c r="AM17" i="1"/>
  <c r="AJ17" i="1"/>
  <c r="AJ32" i="1"/>
  <c r="AM15" i="1"/>
  <c r="AM28" i="1"/>
  <c r="AJ34" i="1"/>
  <c r="AJ33" i="1"/>
  <c r="AM32" i="1"/>
  <c r="AM25" i="1"/>
  <c r="AJ25" i="1"/>
  <c r="AJ24" i="1"/>
  <c r="AM23" i="1"/>
  <c r="AJ20" i="1"/>
  <c r="AJ18" i="1"/>
</calcChain>
</file>

<file path=xl/sharedStrings.xml><?xml version="1.0" encoding="utf-8"?>
<sst xmlns="http://schemas.openxmlformats.org/spreadsheetml/2006/main" count="159" uniqueCount="97">
  <si>
    <t>Judge</t>
  </si>
  <si>
    <t>Becca Sullens</t>
  </si>
  <si>
    <t>Chris Sakowski</t>
  </si>
  <si>
    <t>Curtis Costanza</t>
  </si>
  <si>
    <t>Mike Anderson</t>
  </si>
  <si>
    <t>Category</t>
  </si>
  <si>
    <t>Auxiliary</t>
  </si>
  <si>
    <t>Percussion</t>
  </si>
  <si>
    <t>Ind</t>
  </si>
  <si>
    <t>Vis Per Ind</t>
  </si>
  <si>
    <t>Mus Per Ens</t>
  </si>
  <si>
    <t>Music Effect</t>
  </si>
  <si>
    <t>Vis Per Ens</t>
  </si>
  <si>
    <t>Vis Gen Effect</t>
  </si>
  <si>
    <t>Outstanding Music</t>
  </si>
  <si>
    <t>Outstanding Visual</t>
  </si>
  <si>
    <t>Possible Points</t>
  </si>
  <si>
    <t>Final</t>
  </si>
  <si>
    <t>Bras</t>
  </si>
  <si>
    <t>Ac/D</t>
  </si>
  <si>
    <t>Qua</t>
  </si>
  <si>
    <t>TTL</t>
  </si>
  <si>
    <t>Tone</t>
  </si>
  <si>
    <t>Acc</t>
  </si>
  <si>
    <t>Mus</t>
  </si>
  <si>
    <t>%</t>
  </si>
  <si>
    <t>Rep</t>
  </si>
  <si>
    <t>Perf</t>
  </si>
  <si>
    <t>Tech</t>
  </si>
  <si>
    <t>Art</t>
  </si>
  <si>
    <t>Score</t>
  </si>
  <si>
    <t>Pts</t>
  </si>
  <si>
    <t>Bands By Class</t>
  </si>
  <si>
    <t>Class 1A</t>
  </si>
  <si>
    <t>BREAK</t>
  </si>
  <si>
    <t>Class 2A</t>
  </si>
  <si>
    <t>Class 3A</t>
  </si>
  <si>
    <t>Class 4A</t>
  </si>
  <si>
    <t>Large School Awards Presentation - 9:45 pm</t>
  </si>
  <si>
    <t>Music is worth 60% of the overall score.</t>
  </si>
  <si>
    <t>Visual is worth 40% of the overall score.</t>
  </si>
  <si>
    <t>Percussion and Auxillary scores were not included in the overall score.</t>
  </si>
  <si>
    <t>Note to Tabulators:</t>
  </si>
  <si>
    <t xml:space="preserve">FOR FINAL SPREADSHEET TO </t>
  </si>
  <si>
    <t>DIRECTORS: DO NOT INCLUDE</t>
  </si>
  <si>
    <t>OFALLON's SCORES.  PLEASE</t>
  </si>
  <si>
    <t>SAVE A FINAL MASTER SHEET</t>
  </si>
  <si>
    <t>AND A DIRECTORS SHEET</t>
  </si>
  <si>
    <r>
      <t>201</t>
    </r>
    <r>
      <rPr>
        <sz val="10"/>
        <rFont val="Arial"/>
      </rPr>
      <t>4</t>
    </r>
    <r>
      <rPr>
        <sz val="10"/>
        <rFont val="Arial"/>
      </rPr>
      <t xml:space="preserve"> MEMC  Awards Summary</t>
    </r>
  </si>
  <si>
    <t>Please announce in this Order!</t>
  </si>
  <si>
    <t>School</t>
  </si>
  <si>
    <t>Outstanding Percussion</t>
  </si>
  <si>
    <t>Outstanding Auxiliary</t>
  </si>
  <si>
    <t>3rd Place</t>
  </si>
  <si>
    <t>2nd Place</t>
  </si>
  <si>
    <t>1st Place</t>
  </si>
  <si>
    <t>Small School Grand Champion</t>
  </si>
  <si>
    <t>Large School Grand Champion</t>
  </si>
  <si>
    <t>Paul Hinman</t>
  </si>
  <si>
    <t>Richland County - 3:00 PM</t>
  </si>
  <si>
    <t>St. Charles - 3:13 PM</t>
  </si>
  <si>
    <t>Nashville - 3:26 PM</t>
  </si>
  <si>
    <t>Effingham - 3:39 PM</t>
  </si>
  <si>
    <t>Mater Dei - 3:52 PM</t>
  </si>
  <si>
    <t>MacArthur - 4:10 PM</t>
  </si>
  <si>
    <t>Mascoutah - 4:23 PM</t>
  </si>
  <si>
    <t>Highland - 4:49 PM</t>
  </si>
  <si>
    <t>Centralia - 4:36 PM</t>
  </si>
  <si>
    <t>Triad - 5:02 PM</t>
  </si>
  <si>
    <t>Small School Awards Presentation - 5:45 pm</t>
  </si>
  <si>
    <t>McCluer North - 6:45 PM</t>
  </si>
  <si>
    <t>Granite City - 6:58 PM</t>
  </si>
  <si>
    <t>Francis Howell North  - 7:11 PM</t>
  </si>
  <si>
    <t>Ft. Zumwalt South - 7:24 PM</t>
  </si>
  <si>
    <t>Francis Howell - 7:37 PM</t>
  </si>
  <si>
    <t>Ft. Zumwalt North - 7:50 PM</t>
  </si>
  <si>
    <t>Francis Howell Central - 8:10 PM</t>
  </si>
  <si>
    <t>Collinsville  - 8:23 PM</t>
  </si>
  <si>
    <t>Belleville East - 8:36 PM</t>
  </si>
  <si>
    <t>Rockwood Summit - 8:49 PM</t>
  </si>
  <si>
    <t>Edwardsville - 9:02 PM</t>
  </si>
  <si>
    <t>O'Fallon Township  Exchibition - 5:19 &amp; 9:15</t>
  </si>
  <si>
    <t>WL Whaley</t>
  </si>
  <si>
    <t>Mater Dei High School</t>
  </si>
  <si>
    <t>St. Charles High School</t>
  </si>
  <si>
    <t>Nashville High School</t>
  </si>
  <si>
    <t>Best In Show Percussion</t>
  </si>
  <si>
    <t>Triad</t>
  </si>
  <si>
    <t>Mascoutah</t>
  </si>
  <si>
    <t>Highland</t>
  </si>
  <si>
    <t>Belleville East High School</t>
  </si>
  <si>
    <t>Rockwood Summit High School</t>
  </si>
  <si>
    <t>Francis Howell Central High School</t>
  </si>
  <si>
    <t>Ft. Zumwalt South</t>
  </si>
  <si>
    <t>Ft. Zumwalt North</t>
  </si>
  <si>
    <t>Francis Howell</t>
  </si>
  <si>
    <t>Granite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</si>
</sst>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43" fontId="0" fillId="0" borderId="0" xfId="6" applyFont="1" applyAlignment="1">
      <alignment wrapText="1"/>
    </xf>
    <xf numFmtId="43" fontId="4" fillId="5" borderId="0" xfId="1" applyNumberFormat="1" applyAlignment="1">
      <alignment wrapText="1"/>
    </xf>
    <xf numFmtId="43" fontId="4" fillId="8" borderId="0" xfId="4" applyNumberFormat="1" applyAlignment="1">
      <alignment wrapText="1"/>
    </xf>
    <xf numFmtId="43" fontId="4" fillId="9" borderId="0" xfId="5" applyNumberFormat="1" applyAlignment="1">
      <alignment wrapText="1"/>
    </xf>
    <xf numFmtId="43" fontId="4" fillId="6" borderId="0" xfId="2" applyNumberFormat="1" applyAlignment="1">
      <alignment wrapText="1"/>
    </xf>
    <xf numFmtId="43" fontId="4" fillId="7" borderId="0" xfId="3" applyNumberFormat="1" applyAlignment="1">
      <alignment wrapText="1"/>
    </xf>
    <xf numFmtId="43" fontId="4" fillId="0" borderId="0" xfId="6" applyFont="1" applyFill="1" applyAlignment="1">
      <alignment wrapText="1"/>
    </xf>
    <xf numFmtId="43" fontId="4" fillId="0" borderId="0" xfId="4" applyNumberFormat="1" applyFill="1" applyAlignment="1">
      <alignment wrapText="1"/>
    </xf>
    <xf numFmtId="43" fontId="4" fillId="0" borderId="0" xfId="5" applyNumberFormat="1" applyFill="1" applyAlignment="1">
      <alignment wrapText="1"/>
    </xf>
    <xf numFmtId="43" fontId="4" fillId="0" borderId="0" xfId="2" applyNumberFormat="1" applyFill="1" applyAlignment="1">
      <alignment wrapText="1"/>
    </xf>
    <xf numFmtId="0" fontId="0" fillId="0" borderId="1" xfId="0" applyFont="1" applyBorder="1"/>
    <xf numFmtId="43" fontId="0" fillId="0" borderId="1" xfId="6" applyNumberFormat="1" applyFont="1" applyBorder="1" applyAlignment="1">
      <alignment horizontal="center"/>
    </xf>
    <xf numFmtId="43" fontId="0" fillId="10" borderId="2" xfId="6" applyNumberFormat="1" applyFont="1" applyFill="1" applyBorder="1" applyAlignment="1">
      <alignment horizontal="center"/>
    </xf>
    <xf numFmtId="43" fontId="0" fillId="10" borderId="1" xfId="6" applyNumberFormat="1" applyFont="1" applyFill="1" applyBorder="1" applyAlignment="1">
      <alignment horizontal="center"/>
    </xf>
    <xf numFmtId="43" fontId="0" fillId="0" borderId="0" xfId="6" applyNumberFormat="1" applyFont="1"/>
    <xf numFmtId="43" fontId="8" fillId="0" borderId="0" xfId="4" applyNumberFormat="1" applyFont="1" applyFill="1" applyAlignment="1">
      <alignment wrapText="1"/>
    </xf>
    <xf numFmtId="43" fontId="8" fillId="0" borderId="0" xfId="5" applyNumberFormat="1" applyFont="1" applyFill="1" applyAlignment="1">
      <alignment wrapText="1"/>
    </xf>
    <xf numFmtId="43" fontId="8" fillId="0" borderId="0" xfId="2" applyNumberFormat="1" applyFont="1" applyFill="1" applyAlignment="1">
      <alignment wrapText="1"/>
    </xf>
    <xf numFmtId="43" fontId="0" fillId="19" borderId="0" xfId="6" applyFont="1" applyFill="1" applyAlignment="1">
      <alignment wrapText="1"/>
    </xf>
    <xf numFmtId="43" fontId="4" fillId="19" borderId="0" xfId="1" applyNumberFormat="1" applyFill="1" applyAlignment="1">
      <alignment wrapText="1"/>
    </xf>
    <xf numFmtId="43" fontId="4" fillId="19" borderId="0" xfId="6" applyFont="1" applyFill="1" applyAlignment="1">
      <alignment wrapText="1"/>
    </xf>
    <xf numFmtId="43" fontId="4" fillId="19" borderId="0" xfId="4" applyNumberFormat="1" applyFill="1" applyAlignment="1">
      <alignment wrapText="1"/>
    </xf>
    <xf numFmtId="43" fontId="8" fillId="19" borderId="0" xfId="4" applyNumberFormat="1" applyFont="1" applyFill="1" applyAlignment="1">
      <alignment wrapText="1"/>
    </xf>
    <xf numFmtId="43" fontId="4" fillId="19" borderId="0" xfId="5" applyNumberFormat="1" applyFill="1" applyAlignment="1">
      <alignment wrapText="1"/>
    </xf>
    <xf numFmtId="43" fontId="8" fillId="19" borderId="0" xfId="5" applyNumberFormat="1" applyFont="1" applyFill="1" applyAlignment="1">
      <alignment wrapText="1"/>
    </xf>
    <xf numFmtId="43" fontId="4" fillId="19" borderId="0" xfId="2" applyNumberFormat="1" applyFill="1" applyAlignment="1">
      <alignment wrapText="1"/>
    </xf>
    <xf numFmtId="43" fontId="8" fillId="19" borderId="0" xfId="2" applyNumberFormat="1" applyFont="1" applyFill="1" applyAlignment="1">
      <alignment wrapText="1"/>
    </xf>
    <xf numFmtId="43" fontId="4" fillId="19" borderId="0" xfId="3" applyNumberFormat="1" applyFill="1" applyAlignment="1">
      <alignment wrapText="1"/>
    </xf>
    <xf numFmtId="0" fontId="9" fillId="0" borderId="1" xfId="0" applyFont="1" applyBorder="1" applyAlignment="1">
      <alignment wrapText="1"/>
    </xf>
    <xf numFmtId="0" fontId="10" fillId="11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10" fillId="11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12" borderId="5" xfId="0" applyFont="1" applyFill="1" applyBorder="1"/>
    <xf numFmtId="0" fontId="10" fillId="15" borderId="3" xfId="0" applyFont="1" applyFill="1" applyBorder="1" applyAlignment="1"/>
    <xf numFmtId="0" fontId="10" fillId="12" borderId="3" xfId="0" applyFont="1" applyFill="1" applyBorder="1" applyAlignment="1"/>
    <xf numFmtId="0" fontId="10" fillId="16" borderId="3" xfId="0" applyFont="1" applyFill="1" applyBorder="1" applyAlignment="1">
      <alignment horizontal="center"/>
    </xf>
    <xf numFmtId="0" fontId="10" fillId="16" borderId="4" xfId="0" applyFont="1" applyFill="1" applyBorder="1" applyAlignment="1"/>
    <xf numFmtId="0" fontId="10" fillId="12" borderId="3" xfId="0" applyFont="1" applyFill="1" applyBorder="1"/>
    <xf numFmtId="0" fontId="10" fillId="13" borderId="0" xfId="0" applyFont="1" applyFill="1" applyBorder="1"/>
    <xf numFmtId="0" fontId="10" fillId="11" borderId="1" xfId="0" applyFont="1" applyFill="1" applyBorder="1"/>
    <xf numFmtId="0" fontId="10" fillId="0" borderId="1" xfId="0" applyFont="1" applyBorder="1"/>
    <xf numFmtId="0" fontId="10" fillId="12" borderId="1" xfId="0" applyFont="1" applyFill="1" applyBorder="1"/>
    <xf numFmtId="0" fontId="10" fillId="12" borderId="0" xfId="0" applyFont="1" applyFill="1" applyBorder="1" applyAlignment="1"/>
    <xf numFmtId="0" fontId="11" fillId="18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0" fillId="15" borderId="13" xfId="0" applyFont="1" applyFill="1" applyBorder="1" applyAlignment="1"/>
    <xf numFmtId="0" fontId="10" fillId="16" borderId="10" xfId="0" applyFont="1" applyFill="1" applyBorder="1" applyAlignment="1"/>
    <xf numFmtId="0" fontId="10" fillId="16" borderId="13" xfId="0" applyFont="1" applyFill="1" applyBorder="1" applyAlignment="1"/>
    <xf numFmtId="0" fontId="10" fillId="13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1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10" fillId="12" borderId="8" xfId="0" applyFont="1" applyFill="1" applyBorder="1"/>
    <xf numFmtId="0" fontId="10" fillId="15" borderId="8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6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10" fillId="0" borderId="7" xfId="0" applyFont="1" applyBorder="1" applyAlignment="1"/>
    <xf numFmtId="0" fontId="10" fillId="0" borderId="14" xfId="0" applyFont="1" applyBorder="1" applyAlignment="1"/>
    <xf numFmtId="0" fontId="10" fillId="15" borderId="0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0" fontId="10" fillId="16" borderId="0" xfId="0" applyFont="1" applyFill="1" applyBorder="1" applyAlignment="1"/>
    <xf numFmtId="0" fontId="10" fillId="0" borderId="6" xfId="0" applyFont="1" applyBorder="1" applyAlignment="1"/>
    <xf numFmtId="0" fontId="10" fillId="0" borderId="12" xfId="0" applyFont="1" applyBorder="1" applyAlignment="1"/>
    <xf numFmtId="0" fontId="10" fillId="12" borderId="3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13" borderId="4" xfId="0" applyFont="1" applyFill="1" applyBorder="1" applyProtection="1">
      <protection locked="0"/>
    </xf>
    <xf numFmtId="0" fontId="10" fillId="11" borderId="1" xfId="0" applyFont="1" applyFill="1" applyBorder="1" applyProtection="1">
      <protection locked="0"/>
    </xf>
    <xf numFmtId="0" fontId="10" fillId="13" borderId="1" xfId="0" applyFont="1" applyFill="1" applyBorder="1" applyProtection="1">
      <protection locked="0"/>
    </xf>
    <xf numFmtId="0" fontId="10" fillId="14" borderId="1" xfId="0" applyFont="1" applyFill="1" applyBorder="1"/>
    <xf numFmtId="0" fontId="10" fillId="0" borderId="1" xfId="0" applyFont="1" applyFill="1" applyBorder="1" applyProtection="1">
      <protection locked="0"/>
    </xf>
    <xf numFmtId="0" fontId="10" fillId="3" borderId="1" xfId="0" applyFont="1" applyFill="1" applyBorder="1"/>
    <xf numFmtId="0" fontId="10" fillId="4" borderId="1" xfId="0" applyFont="1" applyFill="1" applyBorder="1"/>
    <xf numFmtId="0" fontId="10" fillId="17" borderId="1" xfId="0" applyFont="1" applyFill="1" applyBorder="1"/>
    <xf numFmtId="10" fontId="10" fillId="15" borderId="1" xfId="7" applyNumberFormat="1" applyFont="1" applyFill="1" applyBorder="1" applyAlignment="1">
      <alignment horizontal="center"/>
    </xf>
    <xf numFmtId="10" fontId="10" fillId="12" borderId="1" xfId="7" applyNumberFormat="1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10" fontId="10" fillId="16" borderId="1" xfId="7" applyNumberFormat="1" applyFont="1" applyFill="1" applyBorder="1" applyAlignment="1">
      <alignment horizontal="center"/>
    </xf>
    <xf numFmtId="10" fontId="10" fillId="16" borderId="8" xfId="7" applyNumberFormat="1" applyFont="1" applyFill="1" applyBorder="1" applyAlignment="1">
      <alignment horizontal="center"/>
    </xf>
    <xf numFmtId="0" fontId="10" fillId="13" borderId="12" xfId="0" applyFont="1" applyFill="1" applyBorder="1" applyAlignment="1"/>
    <xf numFmtId="0" fontId="10" fillId="13" borderId="5" xfId="0" applyFont="1" applyFill="1" applyBorder="1"/>
    <xf numFmtId="0" fontId="10" fillId="13" borderId="0" xfId="0" applyFont="1" applyFill="1" applyBorder="1" applyAlignment="1">
      <alignment horizontal="center"/>
    </xf>
    <xf numFmtId="0" fontId="10" fillId="13" borderId="7" xfId="0" applyFont="1" applyFill="1" applyBorder="1" applyAlignment="1">
      <alignment horizontal="center"/>
    </xf>
    <xf numFmtId="0" fontId="13" fillId="13" borderId="0" xfId="0" applyFont="1" applyFill="1" applyBorder="1" applyAlignment="1">
      <alignment horizontal="center" vertical="center"/>
    </xf>
    <xf numFmtId="0" fontId="10" fillId="13" borderId="6" xfId="0" applyFont="1" applyFill="1" applyBorder="1" applyAlignment="1"/>
    <xf numFmtId="0" fontId="10" fillId="13" borderId="3" xfId="0" applyFont="1" applyFill="1" applyBorder="1"/>
    <xf numFmtId="0" fontId="10" fillId="13" borderId="3" xfId="0" applyFont="1" applyFill="1" applyBorder="1" applyAlignment="1">
      <alignment horizontal="center"/>
    </xf>
    <xf numFmtId="10" fontId="10" fillId="13" borderId="3" xfId="7" applyNumberFormat="1" applyFont="1" applyFill="1" applyBorder="1" applyAlignment="1">
      <alignment horizontal="center"/>
    </xf>
    <xf numFmtId="10" fontId="10" fillId="13" borderId="4" xfId="7" applyNumberFormat="1" applyFont="1" applyFill="1" applyBorder="1" applyAlignment="1">
      <alignment horizontal="center"/>
    </xf>
    <xf numFmtId="0" fontId="10" fillId="12" borderId="1" xfId="0" applyFont="1" applyFill="1" applyBorder="1" applyProtection="1">
      <protection locked="0"/>
    </xf>
    <xf numFmtId="0" fontId="10" fillId="12" borderId="1" xfId="0" applyFont="1" applyFill="1" applyBorder="1" applyProtection="1"/>
    <xf numFmtId="0" fontId="11" fillId="12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10" fontId="10" fillId="12" borderId="1" xfId="7" applyNumberFormat="1" applyFont="1" applyFill="1" applyBorder="1" applyAlignment="1" applyProtection="1">
      <alignment horizontal="center"/>
    </xf>
    <xf numFmtId="0" fontId="10" fillId="13" borderId="0" xfId="0" applyFont="1" applyFill="1" applyBorder="1" applyAlignment="1" applyProtection="1">
      <protection locked="0"/>
    </xf>
    <xf numFmtId="0" fontId="10" fillId="13" borderId="0" xfId="0" applyFont="1" applyFill="1" applyBorder="1" applyProtection="1">
      <protection locked="0"/>
    </xf>
    <xf numFmtId="0" fontId="10" fillId="13" borderId="0" xfId="0" applyFont="1" applyFill="1" applyBorder="1" applyAlignment="1" applyProtection="1">
      <alignment horizontal="center"/>
      <protection locked="0"/>
    </xf>
    <xf numFmtId="0" fontId="10" fillId="13" borderId="0" xfId="0" applyFont="1" applyFill="1" applyBorder="1" applyAlignment="1" applyProtection="1">
      <alignment horizontal="left"/>
      <protection locked="0"/>
    </xf>
    <xf numFmtId="0" fontId="10" fillId="13" borderId="0" xfId="0" applyFont="1" applyFill="1" applyBorder="1" applyAlignment="1" applyProtection="1">
      <alignment wrapText="1"/>
      <protection locked="0"/>
    </xf>
    <xf numFmtId="0" fontId="10" fillId="13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12" fillId="19" borderId="0" xfId="0" applyFont="1" applyFill="1" applyBorder="1" applyAlignment="1">
      <alignment vertical="center" wrapText="1"/>
    </xf>
    <xf numFmtId="0" fontId="13" fillId="19" borderId="7" xfId="0" applyFont="1" applyFill="1" applyBorder="1" applyAlignment="1">
      <alignment vertical="center" wrapText="1"/>
    </xf>
    <xf numFmtId="43" fontId="0" fillId="0" borderId="0" xfId="0" applyNumberFormat="1"/>
    <xf numFmtId="0" fontId="10" fillId="13" borderId="6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0" fillId="15" borderId="0" xfId="0" applyFont="1" applyFill="1" applyBorder="1" applyAlignment="1"/>
    <xf numFmtId="0" fontId="10" fillId="15" borderId="14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0" fontId="10" fillId="12" borderId="14" xfId="0" applyFont="1" applyFill="1" applyBorder="1"/>
    <xf numFmtId="0" fontId="10" fillId="12" borderId="15" xfId="0" applyFont="1" applyFill="1" applyBorder="1"/>
    <xf numFmtId="0" fontId="10" fillId="12" borderId="13" xfId="0" applyFont="1" applyFill="1" applyBorder="1"/>
    <xf numFmtId="0" fontId="11" fillId="0" borderId="10" xfId="0" applyFont="1" applyBorder="1" applyAlignment="1">
      <alignment wrapText="1"/>
    </xf>
    <xf numFmtId="0" fontId="10" fillId="13" borderId="13" xfId="0" applyFont="1" applyFill="1" applyBorder="1"/>
    <xf numFmtId="0" fontId="10" fillId="13" borderId="12" xfId="0" applyFont="1" applyFill="1" applyBorder="1"/>
    <xf numFmtId="43" fontId="1" fillId="0" borderId="0" xfId="0" applyNumberFormat="1" applyFont="1"/>
    <xf numFmtId="0" fontId="1" fillId="0" borderId="1" xfId="0" applyFont="1" applyBorder="1"/>
    <xf numFmtId="0" fontId="10" fillId="15" borderId="6" xfId="0" applyFont="1" applyFill="1" applyBorder="1" applyAlignment="1">
      <alignment horizontal="center"/>
    </xf>
    <xf numFmtId="0" fontId="10" fillId="15" borderId="12" xfId="0" applyFont="1" applyFill="1" applyBorder="1" applyAlignment="1">
      <alignment horizontal="center"/>
    </xf>
    <xf numFmtId="0" fontId="10" fillId="16" borderId="11" xfId="0" applyFont="1" applyFill="1" applyBorder="1" applyAlignment="1">
      <alignment horizontal="center"/>
    </xf>
    <xf numFmtId="0" fontId="10" fillId="16" borderId="12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2" fillId="19" borderId="9" xfId="0" applyFont="1" applyFill="1" applyBorder="1" applyAlignment="1">
      <alignment horizontal="center" vertical="center" wrapText="1"/>
    </xf>
    <xf numFmtId="0" fontId="12" fillId="19" borderId="7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3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0" xfId="0" applyFont="1" applyFill="1" applyBorder="1" applyAlignment="1">
      <alignment horizontal="center" vertical="center" wrapText="1"/>
    </xf>
    <xf numFmtId="0" fontId="12" fillId="19" borderId="13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0">
    <cellStyle name="Accent2" xfId="1" builtinId="33"/>
    <cellStyle name="Accent3" xfId="2" builtinId="37"/>
    <cellStyle name="Accent4" xfId="3" builtinId="41"/>
    <cellStyle name="Accent5" xfId="4" builtinId="45"/>
    <cellStyle name="Accent6" xfId="5" builtinId="49"/>
    <cellStyle name="Comma" xfId="6" builtinId="3"/>
    <cellStyle name="Followed Hyperlink" xfId="17" builtinId="9" hidden="1"/>
    <cellStyle name="Followed Hyperlink" xfId="19" builtinId="9" hidden="1"/>
    <cellStyle name="Followed Hyperlink" xfId="13" builtinId="9" hidden="1"/>
    <cellStyle name="Followed Hyperlink" xfId="15" builtinId="9" hidden="1"/>
    <cellStyle name="Followed Hyperlink" xfId="11" builtinId="9" hidden="1"/>
    <cellStyle name="Followed Hyperlink" xfId="9" builtinId="9" hidden="1"/>
    <cellStyle name="Hyperlink" xfId="14" builtinId="8" hidden="1"/>
    <cellStyle name="Hyperlink" xfId="16" builtinId="8" hidden="1"/>
    <cellStyle name="Hyperlink" xfId="18" builtinId="8" hidden="1"/>
    <cellStyle name="Hyperlink" xfId="12" builtinId="8" hidden="1"/>
    <cellStyle name="Hyperlink" xfId="10" builtinId="8" hidden="1"/>
    <cellStyle name="Hyperlink" xfId="8" builtinId="8" hidden="1"/>
    <cellStyle name="Normal" xfId="0" builtinId="0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9769</xdr:rowOff>
    </xdr:from>
    <xdr:to>
      <xdr:col>0</xdr:col>
      <xdr:colOff>1103923</xdr:colOff>
      <xdr:row>7</xdr:row>
      <xdr:rowOff>126999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69"/>
          <a:ext cx="1103923" cy="107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AN121"/>
  <sheetViews>
    <sheetView showGridLines="0" tabSelected="1" zoomScale="130" zoomScaleNormal="130" zoomScalePageLayoutView="140" workbookViewId="0">
      <pane ySplit="12" topLeftCell="A30" activePane="bottomLeft" state="frozen"/>
      <selection pane="bottomLeft" activeCell="A3" sqref="A3"/>
    </sheetView>
  </sheetViews>
  <sheetFormatPr defaultColWidth="9.140625" defaultRowHeight="11.25" x14ac:dyDescent="0.2"/>
  <cols>
    <col min="1" max="1" width="28.28515625" style="111" customWidth="1"/>
    <col min="2" max="2" width="12.7109375" style="47" customWidth="1"/>
    <col min="3" max="3" width="0.85546875" style="47" customWidth="1"/>
    <col min="4" max="4" width="12.7109375" style="47" customWidth="1"/>
    <col min="5" max="6" width="3.28515625" style="47" hidden="1" customWidth="1"/>
    <col min="7" max="7" width="4.7109375" style="47" hidden="1" customWidth="1"/>
    <col min="8" max="8" width="3.85546875" style="47" hidden="1" customWidth="1"/>
    <col min="9" max="9" width="4.7109375" style="47" hidden="1" customWidth="1"/>
    <col min="10" max="10" width="0.85546875" style="47" customWidth="1"/>
    <col min="11" max="15" width="3.7109375" style="47" customWidth="1"/>
    <col min="16" max="16" width="0.85546875" style="47" customWidth="1"/>
    <col min="17" max="20" width="3.7109375" style="47" customWidth="1"/>
    <col min="21" max="21" width="0.85546875" style="47" customWidth="1"/>
    <col min="22" max="25" width="3.7109375" style="47" customWidth="1"/>
    <col min="26" max="26" width="0.85546875" style="47" customWidth="1"/>
    <col min="27" max="30" width="3.7109375" style="47" customWidth="1"/>
    <col min="31" max="31" width="0.85546875" style="47" customWidth="1"/>
    <col min="32" max="32" width="4.85546875" style="93" customWidth="1"/>
    <col min="33" max="34" width="1.28515625" style="47" customWidth="1"/>
    <col min="35" max="35" width="5.7109375" style="93" customWidth="1"/>
    <col min="36" max="36" width="6.7109375" style="93" customWidth="1"/>
    <col min="37" max="37" width="0.85546875" style="93" customWidth="1"/>
    <col min="38" max="38" width="5.7109375" style="93" customWidth="1"/>
    <col min="39" max="39" width="6.7109375" style="93" customWidth="1"/>
    <col min="40" max="40" width="0.85546875" style="47" customWidth="1"/>
    <col min="41" max="16384" width="9.140625" style="47"/>
  </cols>
  <sheetData>
    <row r="9" spans="1:40" ht="14.1" customHeight="1" x14ac:dyDescent="0.2">
      <c r="A9" s="36" t="s">
        <v>0</v>
      </c>
      <c r="B9" s="114" t="s">
        <v>1</v>
      </c>
      <c r="C9" s="37"/>
      <c r="D9" s="114" t="s">
        <v>2</v>
      </c>
      <c r="E9" s="114"/>
      <c r="F9" s="38"/>
      <c r="G9" s="38"/>
      <c r="H9" s="38"/>
      <c r="I9" s="38"/>
      <c r="J9" s="37"/>
      <c r="K9" s="138" t="s">
        <v>82</v>
      </c>
      <c r="L9" s="139"/>
      <c r="M9" s="139"/>
      <c r="N9" s="139"/>
      <c r="O9" s="140"/>
      <c r="P9" s="37"/>
      <c r="Q9" s="136" t="s">
        <v>58</v>
      </c>
      <c r="R9" s="136"/>
      <c r="S9" s="136"/>
      <c r="T9" s="136"/>
      <c r="U9" s="136"/>
      <c r="V9" s="136" t="s">
        <v>3</v>
      </c>
      <c r="W9" s="136"/>
      <c r="X9" s="136"/>
      <c r="Y9" s="136"/>
      <c r="Z9" s="37"/>
      <c r="AA9" s="136" t="s">
        <v>4</v>
      </c>
      <c r="AB9" s="136"/>
      <c r="AC9" s="136"/>
      <c r="AD9" s="136"/>
      <c r="AE9" s="39"/>
      <c r="AF9" s="40"/>
      <c r="AG9" s="41"/>
      <c r="AH9" s="124"/>
      <c r="AI9" s="120"/>
      <c r="AJ9" s="42"/>
      <c r="AK9" s="43"/>
      <c r="AL9" s="44"/>
      <c r="AM9" s="45"/>
      <c r="AN9" s="46"/>
    </row>
    <row r="10" spans="1:40" ht="14.1" customHeight="1" x14ac:dyDescent="0.2">
      <c r="A10" s="36" t="s">
        <v>5</v>
      </c>
      <c r="B10" s="115" t="s">
        <v>6</v>
      </c>
      <c r="C10" s="48"/>
      <c r="D10" s="115" t="s">
        <v>7</v>
      </c>
      <c r="E10" s="49" t="s">
        <v>8</v>
      </c>
      <c r="F10" s="49"/>
      <c r="G10" s="49" t="s">
        <v>9</v>
      </c>
      <c r="H10" s="49"/>
      <c r="I10" s="49"/>
      <c r="J10" s="48"/>
      <c r="K10" s="137" t="s">
        <v>10</v>
      </c>
      <c r="L10" s="137"/>
      <c r="M10" s="137"/>
      <c r="N10" s="137"/>
      <c r="O10" s="137"/>
      <c r="P10" s="48"/>
      <c r="Q10" s="137" t="s">
        <v>11</v>
      </c>
      <c r="R10" s="137"/>
      <c r="S10" s="137"/>
      <c r="T10" s="137"/>
      <c r="U10" s="48"/>
      <c r="V10" s="137" t="s">
        <v>12</v>
      </c>
      <c r="W10" s="137"/>
      <c r="X10" s="137"/>
      <c r="Y10" s="137"/>
      <c r="Z10" s="48"/>
      <c r="AA10" s="137" t="s">
        <v>13</v>
      </c>
      <c r="AB10" s="137"/>
      <c r="AC10" s="137"/>
      <c r="AD10" s="137"/>
      <c r="AE10" s="48"/>
      <c r="AF10" s="40"/>
      <c r="AG10" s="50"/>
      <c r="AH10" s="50"/>
      <c r="AI10" s="132" t="s">
        <v>14</v>
      </c>
      <c r="AJ10" s="133"/>
      <c r="AK10" s="51"/>
      <c r="AL10" s="134" t="s">
        <v>15</v>
      </c>
      <c r="AM10" s="135"/>
      <c r="AN10" s="41"/>
    </row>
    <row r="11" spans="1:40" ht="14.1" customHeight="1" x14ac:dyDescent="0.2">
      <c r="A11" s="36" t="s">
        <v>16</v>
      </c>
      <c r="B11" s="52">
        <v>200</v>
      </c>
      <c r="C11" s="39"/>
      <c r="D11" s="52">
        <v>200</v>
      </c>
      <c r="E11" s="40">
        <v>75</v>
      </c>
      <c r="F11" s="40"/>
      <c r="G11" s="40"/>
      <c r="H11" s="40"/>
      <c r="I11" s="40"/>
      <c r="J11" s="39"/>
      <c r="K11" s="52">
        <v>75</v>
      </c>
      <c r="L11" s="52">
        <v>75</v>
      </c>
      <c r="M11" s="52">
        <v>50</v>
      </c>
      <c r="N11" s="40"/>
      <c r="O11" s="40"/>
      <c r="P11" s="39"/>
      <c r="Q11" s="52">
        <v>100</v>
      </c>
      <c r="R11" s="52">
        <v>100</v>
      </c>
      <c r="S11" s="115"/>
      <c r="T11" s="40"/>
      <c r="U11" s="39"/>
      <c r="V11" s="52">
        <v>100</v>
      </c>
      <c r="W11" s="52">
        <v>100</v>
      </c>
      <c r="X11" s="115"/>
      <c r="Y11" s="115"/>
      <c r="Z11" s="39"/>
      <c r="AA11" s="52">
        <v>100</v>
      </c>
      <c r="AB11" s="52">
        <v>100</v>
      </c>
      <c r="AC11" s="40"/>
      <c r="AD11" s="40"/>
      <c r="AE11" s="39"/>
      <c r="AF11" s="53" t="s">
        <v>17</v>
      </c>
      <c r="AG11" s="50"/>
      <c r="AH11" s="125"/>
      <c r="AI11" s="121"/>
      <c r="AJ11" s="54"/>
      <c r="AK11" s="51"/>
      <c r="AL11" s="55"/>
      <c r="AM11" s="56"/>
      <c r="AN11" s="41"/>
    </row>
    <row r="12" spans="1:40" ht="14.1" customHeight="1" x14ac:dyDescent="0.2">
      <c r="A12" s="36"/>
      <c r="B12" s="57" t="s">
        <v>6</v>
      </c>
      <c r="C12" s="48"/>
      <c r="D12" s="57" t="s">
        <v>7</v>
      </c>
      <c r="E12" s="49" t="s">
        <v>18</v>
      </c>
      <c r="F12" s="58"/>
      <c r="G12" s="49" t="s">
        <v>19</v>
      </c>
      <c r="H12" s="49" t="s">
        <v>20</v>
      </c>
      <c r="I12" s="58" t="s">
        <v>21</v>
      </c>
      <c r="J12" s="48"/>
      <c r="K12" s="40" t="s">
        <v>22</v>
      </c>
      <c r="L12" s="40" t="s">
        <v>23</v>
      </c>
      <c r="M12" s="40" t="s">
        <v>24</v>
      </c>
      <c r="N12" s="59" t="s">
        <v>21</v>
      </c>
      <c r="O12" s="59" t="s">
        <v>25</v>
      </c>
      <c r="P12" s="48"/>
      <c r="Q12" s="40" t="s">
        <v>26</v>
      </c>
      <c r="R12" s="40" t="s">
        <v>27</v>
      </c>
      <c r="S12" s="60" t="s">
        <v>21</v>
      </c>
      <c r="T12" s="60" t="s">
        <v>25</v>
      </c>
      <c r="U12" s="48"/>
      <c r="V12" s="40" t="s">
        <v>28</v>
      </c>
      <c r="W12" s="40" t="s">
        <v>29</v>
      </c>
      <c r="X12" s="61" t="s">
        <v>21</v>
      </c>
      <c r="Y12" s="61" t="s">
        <v>25</v>
      </c>
      <c r="Z12" s="48"/>
      <c r="AA12" s="40" t="s">
        <v>26</v>
      </c>
      <c r="AB12" s="40" t="s">
        <v>27</v>
      </c>
      <c r="AC12" s="62" t="s">
        <v>21</v>
      </c>
      <c r="AD12" s="62" t="s">
        <v>25</v>
      </c>
      <c r="AE12" s="48"/>
      <c r="AF12" s="53" t="s">
        <v>30</v>
      </c>
      <c r="AG12" s="50"/>
      <c r="AH12" s="63"/>
      <c r="AI12" s="122" t="s">
        <v>31</v>
      </c>
      <c r="AJ12" s="64" t="s">
        <v>25</v>
      </c>
      <c r="AK12" s="65"/>
      <c r="AL12" s="66" t="s">
        <v>31</v>
      </c>
      <c r="AM12" s="66" t="s">
        <v>25</v>
      </c>
      <c r="AN12" s="41"/>
    </row>
    <row r="13" spans="1:40" ht="14.1" customHeight="1" x14ac:dyDescent="0.2">
      <c r="A13" s="67" t="s">
        <v>32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9"/>
      <c r="AG13" s="41"/>
      <c r="AH13" s="126"/>
      <c r="AI13" s="70"/>
      <c r="AJ13" s="70"/>
      <c r="AK13" s="71"/>
      <c r="AL13" s="72"/>
      <c r="AM13" s="72"/>
      <c r="AN13" s="46"/>
    </row>
    <row r="14" spans="1:40" ht="24.95" customHeight="1" x14ac:dyDescent="0.2">
      <c r="A14" s="127" t="s">
        <v>33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4"/>
      <c r="AG14" s="41"/>
      <c r="AH14" s="126"/>
      <c r="AI14" s="70"/>
      <c r="AJ14" s="70"/>
      <c r="AK14" s="75"/>
      <c r="AL14" s="76"/>
      <c r="AM14" s="76"/>
      <c r="AN14" s="46"/>
    </row>
    <row r="15" spans="1:40" ht="14.1" customHeight="1" x14ac:dyDescent="0.2">
      <c r="A15" s="77" t="s">
        <v>59</v>
      </c>
      <c r="B15" s="78">
        <v>96</v>
      </c>
      <c r="C15" s="79"/>
      <c r="D15" s="80">
        <v>90</v>
      </c>
      <c r="E15" s="49">
        <v>0</v>
      </c>
      <c r="F15" s="58"/>
      <c r="G15" s="49"/>
      <c r="H15" s="49"/>
      <c r="I15" s="58">
        <v>0</v>
      </c>
      <c r="J15" s="48"/>
      <c r="K15" s="38">
        <v>40</v>
      </c>
      <c r="L15" s="38">
        <v>36</v>
      </c>
      <c r="M15" s="38">
        <v>28</v>
      </c>
      <c r="N15" s="81">
        <f t="shared" ref="N15:N20" si="0">SUM(K15:M15)</f>
        <v>104</v>
      </c>
      <c r="O15" s="81">
        <f t="shared" ref="O15:O20" si="1">N15*(15%)</f>
        <v>15.6</v>
      </c>
      <c r="P15" s="48"/>
      <c r="Q15" s="38">
        <v>53</v>
      </c>
      <c r="R15" s="82">
        <v>45</v>
      </c>
      <c r="S15" s="83">
        <f t="shared" ref="S15:S20" si="2">SUM(Q15:R15)</f>
        <v>98</v>
      </c>
      <c r="T15" s="83">
        <f t="shared" ref="T15:T20" si="3">S15*(15%)</f>
        <v>14.7</v>
      </c>
      <c r="U15" s="48"/>
      <c r="V15" s="38">
        <v>44</v>
      </c>
      <c r="W15" s="38">
        <v>46</v>
      </c>
      <c r="X15" s="84">
        <f t="shared" ref="X15:X20" si="4">SUM(V15:W15)</f>
        <v>90</v>
      </c>
      <c r="Y15" s="84">
        <f t="shared" ref="Y15:Y20" si="5">X15*(10%)</f>
        <v>9</v>
      </c>
      <c r="Z15" s="48"/>
      <c r="AA15" s="38">
        <v>50</v>
      </c>
      <c r="AB15" s="82">
        <v>51</v>
      </c>
      <c r="AC15" s="85">
        <f t="shared" ref="AC15:AC20" si="6">SUM(AA15:AB15)</f>
        <v>101</v>
      </c>
      <c r="AD15" s="85">
        <f t="shared" ref="AD15:AD20" si="7">AC15*(10%)</f>
        <v>10.100000000000001</v>
      </c>
      <c r="AE15" s="48"/>
      <c r="AF15" s="53">
        <f>SUM(O15,Y15,AD15,T15)</f>
        <v>49.400000000000006</v>
      </c>
      <c r="AG15" s="50"/>
      <c r="AH15" s="50"/>
      <c r="AI15" s="123">
        <f t="shared" ref="AI15:AI20" si="8">(N15+S15)/2</f>
        <v>101</v>
      </c>
      <c r="AJ15" s="86">
        <f>AI15/200</f>
        <v>0.505</v>
      </c>
      <c r="AK15" s="87"/>
      <c r="AL15" s="88">
        <f t="shared" ref="AL15:AL20" si="9">(X15+AC15)/2</f>
        <v>95.5</v>
      </c>
      <c r="AM15" s="89">
        <f t="shared" ref="AM15:AM20" si="10">AL15/200</f>
        <v>0.47749999999999998</v>
      </c>
      <c r="AN15" s="41"/>
    </row>
    <row r="16" spans="1:40" ht="14.1" customHeight="1" x14ac:dyDescent="0.2">
      <c r="A16" s="77" t="s">
        <v>60</v>
      </c>
      <c r="B16" s="78">
        <v>107</v>
      </c>
      <c r="C16" s="79"/>
      <c r="D16" s="80">
        <v>111</v>
      </c>
      <c r="E16" s="49">
        <v>0</v>
      </c>
      <c r="F16" s="58"/>
      <c r="G16" s="49"/>
      <c r="H16" s="49"/>
      <c r="I16" s="58">
        <f>SUM(G16:H16)</f>
        <v>0</v>
      </c>
      <c r="J16" s="48"/>
      <c r="K16" s="38">
        <v>42</v>
      </c>
      <c r="L16" s="38">
        <v>40</v>
      </c>
      <c r="M16" s="38">
        <v>30</v>
      </c>
      <c r="N16" s="81">
        <f t="shared" si="0"/>
        <v>112</v>
      </c>
      <c r="O16" s="81">
        <f t="shared" si="1"/>
        <v>16.8</v>
      </c>
      <c r="P16" s="48"/>
      <c r="Q16" s="38">
        <v>51</v>
      </c>
      <c r="R16" s="82">
        <v>44</v>
      </c>
      <c r="S16" s="83">
        <f t="shared" si="2"/>
        <v>95</v>
      </c>
      <c r="T16" s="83">
        <f t="shared" si="3"/>
        <v>14.25</v>
      </c>
      <c r="U16" s="48"/>
      <c r="V16" s="38">
        <v>53</v>
      </c>
      <c r="W16" s="38">
        <v>56</v>
      </c>
      <c r="X16" s="84">
        <f t="shared" si="4"/>
        <v>109</v>
      </c>
      <c r="Y16" s="84">
        <f t="shared" si="5"/>
        <v>10.9</v>
      </c>
      <c r="Z16" s="48"/>
      <c r="AA16" s="38">
        <v>57</v>
      </c>
      <c r="AB16" s="82">
        <v>55</v>
      </c>
      <c r="AC16" s="85">
        <f t="shared" si="6"/>
        <v>112</v>
      </c>
      <c r="AD16" s="85">
        <f t="shared" si="7"/>
        <v>11.200000000000001</v>
      </c>
      <c r="AE16" s="48"/>
      <c r="AF16" s="53">
        <f t="shared" ref="AF16:AF20" si="11">SUM(O16,Y16,AD16,T16)</f>
        <v>53.150000000000006</v>
      </c>
      <c r="AG16" s="50"/>
      <c r="AH16" s="50"/>
      <c r="AI16" s="123">
        <f t="shared" si="8"/>
        <v>103.5</v>
      </c>
      <c r="AJ16" s="86">
        <f>AI16/200</f>
        <v>0.51749999999999996</v>
      </c>
      <c r="AK16" s="87"/>
      <c r="AL16" s="88">
        <f t="shared" si="9"/>
        <v>110.5</v>
      </c>
      <c r="AM16" s="89">
        <f t="shared" si="10"/>
        <v>0.55249999999999999</v>
      </c>
      <c r="AN16" s="41"/>
    </row>
    <row r="17" spans="1:40" ht="14.1" customHeight="1" x14ac:dyDescent="0.2">
      <c r="A17" s="112" t="s">
        <v>61</v>
      </c>
      <c r="B17" s="78">
        <v>103</v>
      </c>
      <c r="C17" s="79"/>
      <c r="D17" s="80">
        <v>104</v>
      </c>
      <c r="E17" s="49">
        <v>0</v>
      </c>
      <c r="F17" s="58"/>
      <c r="G17" s="49"/>
      <c r="H17" s="49"/>
      <c r="I17" s="58">
        <f>SUM(G17:H17)</f>
        <v>0</v>
      </c>
      <c r="J17" s="48"/>
      <c r="K17" s="38">
        <v>41</v>
      </c>
      <c r="L17" s="38">
        <v>38</v>
      </c>
      <c r="M17" s="38">
        <v>29</v>
      </c>
      <c r="N17" s="81">
        <f t="shared" si="0"/>
        <v>108</v>
      </c>
      <c r="O17" s="81">
        <f t="shared" si="1"/>
        <v>16.2</v>
      </c>
      <c r="P17" s="48"/>
      <c r="Q17" s="38">
        <v>56</v>
      </c>
      <c r="R17" s="82">
        <v>46</v>
      </c>
      <c r="S17" s="83">
        <f t="shared" si="2"/>
        <v>102</v>
      </c>
      <c r="T17" s="83">
        <f t="shared" si="3"/>
        <v>15.299999999999999</v>
      </c>
      <c r="U17" s="48"/>
      <c r="V17" s="38">
        <v>57</v>
      </c>
      <c r="W17" s="38">
        <v>59</v>
      </c>
      <c r="X17" s="84">
        <f t="shared" si="4"/>
        <v>116</v>
      </c>
      <c r="Y17" s="84">
        <f t="shared" si="5"/>
        <v>11.600000000000001</v>
      </c>
      <c r="Z17" s="48"/>
      <c r="AA17" s="38">
        <v>56</v>
      </c>
      <c r="AB17" s="82">
        <v>54</v>
      </c>
      <c r="AC17" s="85">
        <f t="shared" si="6"/>
        <v>110</v>
      </c>
      <c r="AD17" s="85">
        <f t="shared" si="7"/>
        <v>11</v>
      </c>
      <c r="AE17" s="48"/>
      <c r="AF17" s="53">
        <f t="shared" si="11"/>
        <v>54.099999999999994</v>
      </c>
      <c r="AG17" s="50"/>
      <c r="AH17" s="50"/>
      <c r="AI17" s="123">
        <f t="shared" si="8"/>
        <v>105</v>
      </c>
      <c r="AJ17" s="86">
        <f>AI17/200</f>
        <v>0.52500000000000002</v>
      </c>
      <c r="AK17" s="87"/>
      <c r="AL17" s="88">
        <f t="shared" si="9"/>
        <v>113</v>
      </c>
      <c r="AM17" s="89">
        <f t="shared" si="10"/>
        <v>0.56499999999999995</v>
      </c>
      <c r="AN17" s="41"/>
    </row>
    <row r="18" spans="1:40" ht="14.1" customHeight="1" x14ac:dyDescent="0.2">
      <c r="A18" s="112" t="s">
        <v>62</v>
      </c>
      <c r="B18" s="78">
        <v>94</v>
      </c>
      <c r="C18" s="79"/>
      <c r="D18" s="80">
        <v>107</v>
      </c>
      <c r="E18" s="49">
        <v>0</v>
      </c>
      <c r="F18" s="58"/>
      <c r="G18" s="49"/>
      <c r="H18" s="49"/>
      <c r="I18" s="58">
        <f>SUM(G18:H18)</f>
        <v>0</v>
      </c>
      <c r="J18" s="48"/>
      <c r="K18" s="38">
        <v>36</v>
      </c>
      <c r="L18" s="38">
        <v>34</v>
      </c>
      <c r="M18" s="38">
        <v>24</v>
      </c>
      <c r="N18" s="81">
        <f t="shared" si="0"/>
        <v>94</v>
      </c>
      <c r="O18" s="81">
        <f t="shared" si="1"/>
        <v>14.1</v>
      </c>
      <c r="P18" s="48"/>
      <c r="Q18" s="38">
        <v>58</v>
      </c>
      <c r="R18" s="82">
        <v>50</v>
      </c>
      <c r="S18" s="83">
        <f t="shared" si="2"/>
        <v>108</v>
      </c>
      <c r="T18" s="83">
        <f t="shared" si="3"/>
        <v>16.2</v>
      </c>
      <c r="U18" s="48"/>
      <c r="V18" s="38">
        <v>43</v>
      </c>
      <c r="W18" s="38">
        <v>50</v>
      </c>
      <c r="X18" s="84">
        <f t="shared" si="4"/>
        <v>93</v>
      </c>
      <c r="Y18" s="84">
        <f t="shared" si="5"/>
        <v>9.3000000000000007</v>
      </c>
      <c r="Z18" s="48"/>
      <c r="AA18" s="38">
        <v>51</v>
      </c>
      <c r="AB18" s="82">
        <v>49</v>
      </c>
      <c r="AC18" s="85">
        <f t="shared" si="6"/>
        <v>100</v>
      </c>
      <c r="AD18" s="85">
        <f t="shared" si="7"/>
        <v>10</v>
      </c>
      <c r="AE18" s="48"/>
      <c r="AF18" s="53">
        <f t="shared" si="11"/>
        <v>49.599999999999994</v>
      </c>
      <c r="AG18" s="50"/>
      <c r="AH18" s="50"/>
      <c r="AI18" s="123">
        <f t="shared" si="8"/>
        <v>101</v>
      </c>
      <c r="AJ18" s="86">
        <f>AI18/200</f>
        <v>0.505</v>
      </c>
      <c r="AK18" s="87"/>
      <c r="AL18" s="88">
        <f t="shared" si="9"/>
        <v>96.5</v>
      </c>
      <c r="AM18" s="89">
        <f t="shared" si="10"/>
        <v>0.48249999999999998</v>
      </c>
      <c r="AN18" s="41"/>
    </row>
    <row r="19" spans="1:40" ht="14.1" customHeight="1" x14ac:dyDescent="0.2">
      <c r="A19" s="112" t="s">
        <v>63</v>
      </c>
      <c r="B19" s="78">
        <v>105</v>
      </c>
      <c r="C19" s="79"/>
      <c r="D19" s="80">
        <v>131</v>
      </c>
      <c r="E19" s="49">
        <v>0</v>
      </c>
      <c r="F19" s="58"/>
      <c r="G19" s="49"/>
      <c r="H19" s="49"/>
      <c r="I19" s="58">
        <f>SUM(G19:H19)</f>
        <v>0</v>
      </c>
      <c r="J19" s="48"/>
      <c r="K19" s="38">
        <v>43</v>
      </c>
      <c r="L19" s="38">
        <v>44</v>
      </c>
      <c r="M19" s="38">
        <v>31</v>
      </c>
      <c r="N19" s="81">
        <f t="shared" si="0"/>
        <v>118</v>
      </c>
      <c r="O19" s="81">
        <f t="shared" si="1"/>
        <v>17.7</v>
      </c>
      <c r="P19" s="48"/>
      <c r="Q19" s="38">
        <v>61</v>
      </c>
      <c r="R19" s="82">
        <v>52</v>
      </c>
      <c r="S19" s="83">
        <f t="shared" si="2"/>
        <v>113</v>
      </c>
      <c r="T19" s="83">
        <f t="shared" si="3"/>
        <v>16.95</v>
      </c>
      <c r="U19" s="48"/>
      <c r="V19" s="38">
        <v>61</v>
      </c>
      <c r="W19" s="38">
        <v>60</v>
      </c>
      <c r="X19" s="84">
        <f t="shared" si="4"/>
        <v>121</v>
      </c>
      <c r="Y19" s="84">
        <f t="shared" si="5"/>
        <v>12.100000000000001</v>
      </c>
      <c r="Z19" s="48"/>
      <c r="AA19" s="38">
        <v>64</v>
      </c>
      <c r="AB19" s="82">
        <v>60</v>
      </c>
      <c r="AC19" s="85">
        <f t="shared" si="6"/>
        <v>124</v>
      </c>
      <c r="AD19" s="85">
        <f t="shared" si="7"/>
        <v>12.4</v>
      </c>
      <c r="AE19" s="48"/>
      <c r="AF19" s="53">
        <f t="shared" si="11"/>
        <v>59.150000000000006</v>
      </c>
      <c r="AG19" s="50"/>
      <c r="AH19" s="63"/>
      <c r="AI19" s="123">
        <f t="shared" si="8"/>
        <v>115.5</v>
      </c>
      <c r="AJ19" s="86">
        <f t="shared" ref="AJ19" si="12">AI19/200</f>
        <v>0.57750000000000001</v>
      </c>
      <c r="AK19" s="87"/>
      <c r="AL19" s="66">
        <f t="shared" si="9"/>
        <v>122.5</v>
      </c>
      <c r="AM19" s="90">
        <f t="shared" si="10"/>
        <v>0.61250000000000004</v>
      </c>
      <c r="AN19" s="41"/>
    </row>
    <row r="20" spans="1:40" ht="14.1" customHeight="1" x14ac:dyDescent="0.2">
      <c r="A20" s="77"/>
      <c r="B20" s="78"/>
      <c r="C20" s="79"/>
      <c r="D20" s="80"/>
      <c r="E20" s="49">
        <v>0</v>
      </c>
      <c r="F20" s="58"/>
      <c r="G20" s="49"/>
      <c r="H20" s="49"/>
      <c r="I20" s="58">
        <f>SUM(G20:H20)</f>
        <v>0</v>
      </c>
      <c r="J20" s="48"/>
      <c r="K20" s="38"/>
      <c r="L20" s="38"/>
      <c r="M20" s="38"/>
      <c r="N20" s="81">
        <f t="shared" si="0"/>
        <v>0</v>
      </c>
      <c r="O20" s="81">
        <f t="shared" si="1"/>
        <v>0</v>
      </c>
      <c r="P20" s="48"/>
      <c r="Q20" s="38"/>
      <c r="R20" s="82"/>
      <c r="S20" s="83">
        <f t="shared" si="2"/>
        <v>0</v>
      </c>
      <c r="T20" s="83">
        <f t="shared" si="3"/>
        <v>0</v>
      </c>
      <c r="U20" s="48"/>
      <c r="V20" s="38"/>
      <c r="W20" s="38"/>
      <c r="X20" s="84">
        <f t="shared" si="4"/>
        <v>0</v>
      </c>
      <c r="Y20" s="84">
        <f t="shared" si="5"/>
        <v>0</v>
      </c>
      <c r="Z20" s="48"/>
      <c r="AA20" s="38"/>
      <c r="AB20" s="82"/>
      <c r="AC20" s="85">
        <f t="shared" si="6"/>
        <v>0</v>
      </c>
      <c r="AD20" s="85">
        <f t="shared" si="7"/>
        <v>0</v>
      </c>
      <c r="AE20" s="48"/>
      <c r="AF20" s="53">
        <f t="shared" si="11"/>
        <v>0</v>
      </c>
      <c r="AG20" s="50"/>
      <c r="AH20" s="63"/>
      <c r="AI20" s="123">
        <f t="shared" si="8"/>
        <v>0</v>
      </c>
      <c r="AJ20" s="86">
        <f t="shared" ref="AJ20:AJ28" si="13">AI20/200</f>
        <v>0</v>
      </c>
      <c r="AK20" s="87"/>
      <c r="AL20" s="66">
        <f t="shared" si="9"/>
        <v>0</v>
      </c>
      <c r="AM20" s="90">
        <f t="shared" si="10"/>
        <v>0</v>
      </c>
      <c r="AN20" s="41"/>
    </row>
    <row r="21" spans="1:40" ht="14.1" customHeight="1" x14ac:dyDescent="0.2">
      <c r="A21" s="147" t="s">
        <v>34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9"/>
      <c r="AI21" s="116"/>
      <c r="AJ21" s="116"/>
      <c r="AK21" s="116"/>
      <c r="AL21" s="116"/>
      <c r="AM21" s="116"/>
      <c r="AN21" s="116"/>
    </row>
    <row r="22" spans="1:40" ht="14.1" customHeight="1" x14ac:dyDescent="0.2">
      <c r="A22" s="127" t="s">
        <v>35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91"/>
      <c r="AG22" s="92"/>
      <c r="AH22" s="128"/>
      <c r="AK22" s="94"/>
      <c r="AN22" s="46"/>
    </row>
    <row r="23" spans="1:40" ht="14.1" customHeight="1" x14ac:dyDescent="0.2">
      <c r="A23" s="112" t="s">
        <v>64</v>
      </c>
      <c r="B23" s="78">
        <v>0</v>
      </c>
      <c r="C23" s="79"/>
      <c r="D23" s="80">
        <v>84</v>
      </c>
      <c r="E23" s="49">
        <v>0</v>
      </c>
      <c r="F23" s="58"/>
      <c r="G23" s="49"/>
      <c r="H23" s="49"/>
      <c r="I23" s="58">
        <f t="shared" ref="I23:I28" si="14">SUM(G23:H23)</f>
        <v>0</v>
      </c>
      <c r="J23" s="48"/>
      <c r="K23" s="38">
        <v>35</v>
      </c>
      <c r="L23" s="38">
        <v>36</v>
      </c>
      <c r="M23" s="38">
        <v>22</v>
      </c>
      <c r="N23" s="81">
        <f t="shared" ref="N23:N28" si="15">SUM(K23:M23)</f>
        <v>93</v>
      </c>
      <c r="O23" s="81">
        <f t="shared" ref="O23:O28" si="16">N23*(15%)</f>
        <v>13.95</v>
      </c>
      <c r="P23" s="48"/>
      <c r="Q23" s="38">
        <v>52</v>
      </c>
      <c r="R23" s="82">
        <v>40</v>
      </c>
      <c r="S23" s="83">
        <f t="shared" ref="S23:S28" si="17">SUM(Q23:R23)</f>
        <v>92</v>
      </c>
      <c r="T23" s="83">
        <f t="shared" ref="T23:T28" si="18">S23*(15%)</f>
        <v>13.799999999999999</v>
      </c>
      <c r="U23" s="48"/>
      <c r="V23" s="38">
        <v>40</v>
      </c>
      <c r="W23" s="38">
        <v>40</v>
      </c>
      <c r="X23" s="84">
        <f t="shared" ref="X23:X28" si="19">SUM(V23:W23)</f>
        <v>80</v>
      </c>
      <c r="Y23" s="84">
        <f t="shared" ref="Y23:Y28" si="20">X23*(10%)</f>
        <v>8</v>
      </c>
      <c r="Z23" s="48"/>
      <c r="AA23" s="82">
        <v>47</v>
      </c>
      <c r="AB23" s="82">
        <v>48</v>
      </c>
      <c r="AC23" s="85">
        <f t="shared" ref="AC23:AC28" si="21">SUM(AA23:AB23)</f>
        <v>95</v>
      </c>
      <c r="AD23" s="85">
        <f t="shared" ref="AD23:AD28" si="22">AC23*(10%)</f>
        <v>9.5</v>
      </c>
      <c r="AE23" s="48"/>
      <c r="AF23" s="53">
        <f t="shared" ref="AF23:AF28" si="23">SUM(O23,Y23,AD23,T23)</f>
        <v>45.25</v>
      </c>
      <c r="AG23" s="50"/>
      <c r="AH23" s="50"/>
      <c r="AI23" s="123">
        <f t="shared" ref="AI23:AI28" si="24">(N23+S23)/2</f>
        <v>92.5</v>
      </c>
      <c r="AJ23" s="86">
        <f t="shared" si="13"/>
        <v>0.46250000000000002</v>
      </c>
      <c r="AK23" s="87"/>
      <c r="AL23" s="88">
        <f t="shared" ref="AL23:AL28" si="25">(X23+AC23)/2</f>
        <v>87.5</v>
      </c>
      <c r="AM23" s="89">
        <f t="shared" ref="AM23:AM28" si="26">AL23/200</f>
        <v>0.4375</v>
      </c>
      <c r="AN23" s="41"/>
    </row>
    <row r="24" spans="1:40" ht="14.1" customHeight="1" x14ac:dyDescent="0.2">
      <c r="A24" s="112" t="s">
        <v>65</v>
      </c>
      <c r="B24" s="78">
        <v>108</v>
      </c>
      <c r="C24" s="79"/>
      <c r="D24" s="80">
        <v>119</v>
      </c>
      <c r="E24" s="49">
        <v>0</v>
      </c>
      <c r="F24" s="58"/>
      <c r="G24" s="49"/>
      <c r="H24" s="49"/>
      <c r="I24" s="58">
        <f t="shared" si="14"/>
        <v>0</v>
      </c>
      <c r="J24" s="48"/>
      <c r="K24" s="38">
        <v>43</v>
      </c>
      <c r="L24" s="38">
        <v>46</v>
      </c>
      <c r="M24" s="38">
        <v>31</v>
      </c>
      <c r="N24" s="81">
        <f t="shared" si="15"/>
        <v>120</v>
      </c>
      <c r="O24" s="81">
        <f t="shared" si="16"/>
        <v>18</v>
      </c>
      <c r="P24" s="48"/>
      <c r="Q24" s="38">
        <v>66</v>
      </c>
      <c r="R24" s="82">
        <v>56</v>
      </c>
      <c r="S24" s="83">
        <f t="shared" si="17"/>
        <v>122</v>
      </c>
      <c r="T24" s="83">
        <f t="shared" si="18"/>
        <v>18.3</v>
      </c>
      <c r="U24" s="48"/>
      <c r="V24" s="38">
        <v>59</v>
      </c>
      <c r="W24" s="38">
        <v>56</v>
      </c>
      <c r="X24" s="84">
        <f t="shared" si="19"/>
        <v>115</v>
      </c>
      <c r="Y24" s="84">
        <f t="shared" si="20"/>
        <v>11.5</v>
      </c>
      <c r="Z24" s="48"/>
      <c r="AA24" s="82">
        <v>62</v>
      </c>
      <c r="AB24" s="82">
        <v>60</v>
      </c>
      <c r="AC24" s="85">
        <f t="shared" si="21"/>
        <v>122</v>
      </c>
      <c r="AD24" s="85">
        <f t="shared" si="22"/>
        <v>12.200000000000001</v>
      </c>
      <c r="AE24" s="48"/>
      <c r="AF24" s="53">
        <f t="shared" si="23"/>
        <v>60</v>
      </c>
      <c r="AG24" s="50"/>
      <c r="AH24" s="50"/>
      <c r="AI24" s="123">
        <f t="shared" si="24"/>
        <v>121</v>
      </c>
      <c r="AJ24" s="86">
        <f t="shared" si="13"/>
        <v>0.60499999999999998</v>
      </c>
      <c r="AK24" s="87"/>
      <c r="AL24" s="88">
        <f t="shared" si="25"/>
        <v>118.5</v>
      </c>
      <c r="AM24" s="89">
        <f t="shared" si="26"/>
        <v>0.59250000000000003</v>
      </c>
      <c r="AN24" s="41"/>
    </row>
    <row r="25" spans="1:40" ht="14.1" customHeight="1" x14ac:dyDescent="0.2">
      <c r="A25" s="112" t="s">
        <v>67</v>
      </c>
      <c r="B25" s="78">
        <v>101</v>
      </c>
      <c r="C25" s="79"/>
      <c r="D25" s="80">
        <v>104</v>
      </c>
      <c r="E25" s="49">
        <v>0</v>
      </c>
      <c r="F25" s="58"/>
      <c r="G25" s="49"/>
      <c r="H25" s="49"/>
      <c r="I25" s="58">
        <f t="shared" si="14"/>
        <v>0</v>
      </c>
      <c r="J25" s="48"/>
      <c r="K25" s="38">
        <v>41</v>
      </c>
      <c r="L25" s="38">
        <v>40</v>
      </c>
      <c r="M25" s="38">
        <v>30</v>
      </c>
      <c r="N25" s="81">
        <f t="shared" si="15"/>
        <v>111</v>
      </c>
      <c r="O25" s="81">
        <f t="shared" si="16"/>
        <v>16.649999999999999</v>
      </c>
      <c r="P25" s="48"/>
      <c r="Q25" s="38">
        <v>56</v>
      </c>
      <c r="R25" s="82">
        <v>47</v>
      </c>
      <c r="S25" s="83">
        <f t="shared" si="17"/>
        <v>103</v>
      </c>
      <c r="T25" s="83">
        <f t="shared" si="18"/>
        <v>15.45</v>
      </c>
      <c r="U25" s="48"/>
      <c r="V25" s="38">
        <v>57</v>
      </c>
      <c r="W25" s="38">
        <v>53</v>
      </c>
      <c r="X25" s="84">
        <f t="shared" si="19"/>
        <v>110</v>
      </c>
      <c r="Y25" s="84">
        <f t="shared" si="20"/>
        <v>11</v>
      </c>
      <c r="Z25" s="48"/>
      <c r="AA25" s="82">
        <v>55</v>
      </c>
      <c r="AB25" s="82">
        <v>54</v>
      </c>
      <c r="AC25" s="85">
        <f t="shared" si="21"/>
        <v>109</v>
      </c>
      <c r="AD25" s="85">
        <f t="shared" si="22"/>
        <v>10.9</v>
      </c>
      <c r="AE25" s="48"/>
      <c r="AF25" s="53">
        <f t="shared" si="23"/>
        <v>54</v>
      </c>
      <c r="AG25" s="50"/>
      <c r="AH25" s="50"/>
      <c r="AI25" s="123">
        <f t="shared" si="24"/>
        <v>107</v>
      </c>
      <c r="AJ25" s="86">
        <f t="shared" si="13"/>
        <v>0.53500000000000003</v>
      </c>
      <c r="AK25" s="87"/>
      <c r="AL25" s="88">
        <f t="shared" si="25"/>
        <v>109.5</v>
      </c>
      <c r="AM25" s="89">
        <f t="shared" si="26"/>
        <v>0.54749999999999999</v>
      </c>
      <c r="AN25" s="41"/>
    </row>
    <row r="26" spans="1:40" ht="14.1" customHeight="1" x14ac:dyDescent="0.2">
      <c r="A26" s="112" t="s">
        <v>66</v>
      </c>
      <c r="B26" s="78">
        <v>105</v>
      </c>
      <c r="C26" s="79"/>
      <c r="D26" s="80">
        <v>110</v>
      </c>
      <c r="E26" s="49">
        <v>0</v>
      </c>
      <c r="F26" s="58"/>
      <c r="G26" s="49"/>
      <c r="H26" s="49"/>
      <c r="I26" s="58">
        <f t="shared" si="14"/>
        <v>0</v>
      </c>
      <c r="J26" s="48"/>
      <c r="K26" s="38">
        <v>44</v>
      </c>
      <c r="L26" s="38">
        <v>47</v>
      </c>
      <c r="M26" s="38">
        <v>32</v>
      </c>
      <c r="N26" s="81">
        <f t="shared" si="15"/>
        <v>123</v>
      </c>
      <c r="O26" s="81">
        <f t="shared" si="16"/>
        <v>18.45</v>
      </c>
      <c r="P26" s="48"/>
      <c r="Q26" s="38">
        <v>57</v>
      </c>
      <c r="R26" s="82">
        <v>53</v>
      </c>
      <c r="S26" s="83">
        <f t="shared" si="17"/>
        <v>110</v>
      </c>
      <c r="T26" s="83">
        <f t="shared" si="18"/>
        <v>16.5</v>
      </c>
      <c r="U26" s="48"/>
      <c r="V26" s="38">
        <v>56</v>
      </c>
      <c r="W26" s="38">
        <v>62</v>
      </c>
      <c r="X26" s="84">
        <f t="shared" si="19"/>
        <v>118</v>
      </c>
      <c r="Y26" s="84">
        <f t="shared" si="20"/>
        <v>11.8</v>
      </c>
      <c r="Z26" s="48"/>
      <c r="AA26" s="82">
        <v>60</v>
      </c>
      <c r="AB26" s="82">
        <v>58</v>
      </c>
      <c r="AC26" s="85">
        <f t="shared" si="21"/>
        <v>118</v>
      </c>
      <c r="AD26" s="85">
        <f t="shared" si="22"/>
        <v>11.8</v>
      </c>
      <c r="AE26" s="48"/>
      <c r="AF26" s="53">
        <f t="shared" si="23"/>
        <v>58.55</v>
      </c>
      <c r="AG26" s="50"/>
      <c r="AH26" s="50"/>
      <c r="AI26" s="123">
        <f t="shared" si="24"/>
        <v>116.5</v>
      </c>
      <c r="AJ26" s="86">
        <f t="shared" si="13"/>
        <v>0.58250000000000002</v>
      </c>
      <c r="AK26" s="87"/>
      <c r="AL26" s="88">
        <f t="shared" si="25"/>
        <v>118</v>
      </c>
      <c r="AM26" s="89">
        <f t="shared" si="26"/>
        <v>0.59</v>
      </c>
      <c r="AN26" s="41"/>
    </row>
    <row r="27" spans="1:40" ht="14.1" customHeight="1" x14ac:dyDescent="0.2">
      <c r="A27" s="112" t="s">
        <v>68</v>
      </c>
      <c r="B27" s="78">
        <v>99</v>
      </c>
      <c r="C27" s="79"/>
      <c r="D27" s="80">
        <v>126</v>
      </c>
      <c r="E27" s="49">
        <v>0</v>
      </c>
      <c r="F27" s="58"/>
      <c r="G27" s="49"/>
      <c r="H27" s="49"/>
      <c r="I27" s="58">
        <f t="shared" si="14"/>
        <v>0</v>
      </c>
      <c r="J27" s="48"/>
      <c r="K27" s="38">
        <v>46</v>
      </c>
      <c r="L27" s="38">
        <v>48</v>
      </c>
      <c r="M27" s="38">
        <v>31</v>
      </c>
      <c r="N27" s="81">
        <f t="shared" si="15"/>
        <v>125</v>
      </c>
      <c r="O27" s="81">
        <f t="shared" si="16"/>
        <v>18.75</v>
      </c>
      <c r="P27" s="48"/>
      <c r="Q27" s="38">
        <v>64</v>
      </c>
      <c r="R27" s="82">
        <v>56</v>
      </c>
      <c r="S27" s="83">
        <f t="shared" si="17"/>
        <v>120</v>
      </c>
      <c r="T27" s="83">
        <f t="shared" si="18"/>
        <v>18</v>
      </c>
      <c r="U27" s="48"/>
      <c r="V27" s="38">
        <v>60</v>
      </c>
      <c r="W27" s="38">
        <v>64</v>
      </c>
      <c r="X27" s="84">
        <f t="shared" si="19"/>
        <v>124</v>
      </c>
      <c r="Y27" s="84">
        <f t="shared" si="20"/>
        <v>12.4</v>
      </c>
      <c r="Z27" s="48"/>
      <c r="AA27" s="82">
        <v>59</v>
      </c>
      <c r="AB27" s="82">
        <v>57</v>
      </c>
      <c r="AC27" s="85">
        <f t="shared" si="21"/>
        <v>116</v>
      </c>
      <c r="AD27" s="85">
        <f t="shared" si="22"/>
        <v>11.600000000000001</v>
      </c>
      <c r="AE27" s="48"/>
      <c r="AF27" s="53">
        <f t="shared" si="23"/>
        <v>60.75</v>
      </c>
      <c r="AG27" s="50"/>
      <c r="AH27" s="50"/>
      <c r="AI27" s="123">
        <f t="shared" si="24"/>
        <v>122.5</v>
      </c>
      <c r="AJ27" s="86">
        <f t="shared" ref="AJ27" si="27">AI27/200</f>
        <v>0.61250000000000004</v>
      </c>
      <c r="AK27" s="87"/>
      <c r="AL27" s="88">
        <f t="shared" si="25"/>
        <v>120</v>
      </c>
      <c r="AM27" s="89">
        <f t="shared" si="26"/>
        <v>0.6</v>
      </c>
      <c r="AN27" s="41"/>
    </row>
    <row r="28" spans="1:40" ht="14.1" customHeight="1" x14ac:dyDescent="0.2">
      <c r="A28" s="77"/>
      <c r="B28" s="78"/>
      <c r="C28" s="79"/>
      <c r="D28" s="80"/>
      <c r="E28" s="49">
        <v>0</v>
      </c>
      <c r="F28" s="58"/>
      <c r="G28" s="49"/>
      <c r="H28" s="49"/>
      <c r="I28" s="58">
        <f t="shared" si="14"/>
        <v>0</v>
      </c>
      <c r="J28" s="48"/>
      <c r="K28" s="38"/>
      <c r="L28" s="38"/>
      <c r="M28" s="38"/>
      <c r="N28" s="81">
        <f t="shared" si="15"/>
        <v>0</v>
      </c>
      <c r="O28" s="81">
        <f t="shared" si="16"/>
        <v>0</v>
      </c>
      <c r="P28" s="48"/>
      <c r="Q28" s="38"/>
      <c r="R28" s="82"/>
      <c r="S28" s="83">
        <f t="shared" si="17"/>
        <v>0</v>
      </c>
      <c r="T28" s="83">
        <f t="shared" si="18"/>
        <v>0</v>
      </c>
      <c r="U28" s="48"/>
      <c r="V28" s="38"/>
      <c r="W28" s="38"/>
      <c r="X28" s="84">
        <f t="shared" si="19"/>
        <v>0</v>
      </c>
      <c r="Y28" s="84">
        <f t="shared" si="20"/>
        <v>0</v>
      </c>
      <c r="Z28" s="48"/>
      <c r="AA28" s="82"/>
      <c r="AB28" s="82"/>
      <c r="AC28" s="85">
        <f t="shared" si="21"/>
        <v>0</v>
      </c>
      <c r="AD28" s="85">
        <f t="shared" si="22"/>
        <v>0</v>
      </c>
      <c r="AE28" s="48"/>
      <c r="AF28" s="53">
        <f t="shared" si="23"/>
        <v>0</v>
      </c>
      <c r="AG28" s="50"/>
      <c r="AH28" s="50"/>
      <c r="AI28" s="123">
        <f t="shared" si="24"/>
        <v>0</v>
      </c>
      <c r="AJ28" s="86">
        <f t="shared" si="13"/>
        <v>0</v>
      </c>
      <c r="AK28" s="87"/>
      <c r="AL28" s="88">
        <f t="shared" si="25"/>
        <v>0</v>
      </c>
      <c r="AM28" s="89">
        <f t="shared" si="26"/>
        <v>0</v>
      </c>
      <c r="AN28" s="41"/>
    </row>
    <row r="29" spans="1:40" s="95" customFormat="1" ht="24.95" customHeight="1" x14ac:dyDescent="0.2">
      <c r="A29" s="150" t="s">
        <v>69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2"/>
      <c r="AI29" s="117"/>
      <c r="AJ29" s="117"/>
      <c r="AK29" s="117"/>
      <c r="AL29" s="117"/>
      <c r="AM29" s="117"/>
      <c r="AN29" s="117"/>
    </row>
    <row r="30" spans="1:40" ht="14.1" customHeight="1" x14ac:dyDescent="0.2">
      <c r="A30" s="127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96"/>
      <c r="AG30" s="97"/>
      <c r="AH30" s="129"/>
      <c r="AI30" s="119"/>
      <c r="AK30" s="94"/>
      <c r="AN30" s="46"/>
    </row>
    <row r="31" spans="1:40" ht="14.1" customHeight="1" x14ac:dyDescent="0.2">
      <c r="A31" s="112" t="s">
        <v>70</v>
      </c>
      <c r="B31" s="78">
        <v>104</v>
      </c>
      <c r="C31" s="79"/>
      <c r="D31" s="80">
        <v>117</v>
      </c>
      <c r="E31" s="49">
        <v>0</v>
      </c>
      <c r="F31" s="58"/>
      <c r="G31" s="49"/>
      <c r="H31" s="49"/>
      <c r="I31" s="58">
        <f t="shared" ref="I31" si="28">SUM(G31:H31)</f>
        <v>0</v>
      </c>
      <c r="J31" s="48"/>
      <c r="K31" s="38">
        <v>42</v>
      </c>
      <c r="L31" s="38">
        <v>40</v>
      </c>
      <c r="M31" s="38">
        <v>30</v>
      </c>
      <c r="N31" s="81">
        <f t="shared" ref="N31" si="29">SUM(K31:M31)</f>
        <v>112</v>
      </c>
      <c r="O31" s="81">
        <f t="shared" ref="O31" si="30">N31*(15%)</f>
        <v>16.8</v>
      </c>
      <c r="P31" s="48"/>
      <c r="Q31" s="38">
        <v>58</v>
      </c>
      <c r="R31" s="82">
        <v>51</v>
      </c>
      <c r="S31" s="83">
        <f t="shared" ref="S31" si="31">SUM(Q31:R31)</f>
        <v>109</v>
      </c>
      <c r="T31" s="83">
        <f t="shared" ref="T31" si="32">S31*(15%)</f>
        <v>16.349999999999998</v>
      </c>
      <c r="U31" s="48"/>
      <c r="V31" s="38">
        <v>48</v>
      </c>
      <c r="W31" s="38">
        <v>58</v>
      </c>
      <c r="X31" s="84">
        <f t="shared" ref="X31" si="33">SUM(V31:W31)</f>
        <v>106</v>
      </c>
      <c r="Y31" s="84">
        <f t="shared" ref="Y31" si="34">X31*(10%)</f>
        <v>10.600000000000001</v>
      </c>
      <c r="Z31" s="48"/>
      <c r="AA31" s="38">
        <v>52</v>
      </c>
      <c r="AB31" s="82">
        <v>53</v>
      </c>
      <c r="AC31" s="85">
        <f t="shared" ref="AC31" si="35">SUM(AA31:AB31)</f>
        <v>105</v>
      </c>
      <c r="AD31" s="85">
        <f t="shared" ref="AD31" si="36">AC31*(10%)</f>
        <v>10.5</v>
      </c>
      <c r="AE31" s="48"/>
      <c r="AF31" s="53">
        <f t="shared" ref="AF31" si="37">SUM(O31,Y31,AD31,T31)</f>
        <v>54.25</v>
      </c>
      <c r="AG31" s="50"/>
      <c r="AH31" s="50"/>
      <c r="AI31" s="123">
        <f t="shared" ref="AI31" si="38">(N31+S31)/2</f>
        <v>110.5</v>
      </c>
      <c r="AJ31" s="86">
        <f t="shared" ref="AJ31" si="39">AI31/200</f>
        <v>0.55249999999999999</v>
      </c>
      <c r="AK31" s="87"/>
      <c r="AL31" s="88">
        <f t="shared" ref="AL31" si="40">(X31+AC31)/2</f>
        <v>105.5</v>
      </c>
      <c r="AM31" s="89">
        <f t="shared" ref="AM31" si="41">AL31/200</f>
        <v>0.52749999999999997</v>
      </c>
      <c r="AN31" s="41"/>
    </row>
    <row r="32" spans="1:40" ht="14.1" customHeight="1" x14ac:dyDescent="0.2">
      <c r="A32" s="112" t="s">
        <v>71</v>
      </c>
      <c r="B32" s="78">
        <v>127</v>
      </c>
      <c r="C32" s="79"/>
      <c r="D32" s="80">
        <v>133</v>
      </c>
      <c r="E32" s="49">
        <v>0</v>
      </c>
      <c r="F32" s="58"/>
      <c r="G32" s="49"/>
      <c r="H32" s="49"/>
      <c r="I32" s="58">
        <f t="shared" ref="I32:I35" si="42">SUM(G32:H32)</f>
        <v>0</v>
      </c>
      <c r="J32" s="48"/>
      <c r="K32" s="38">
        <v>50</v>
      </c>
      <c r="L32" s="38">
        <v>54</v>
      </c>
      <c r="M32" s="38">
        <v>37</v>
      </c>
      <c r="N32" s="81">
        <f t="shared" ref="N32:N35" si="43">SUM(K32:M32)</f>
        <v>141</v>
      </c>
      <c r="O32" s="81">
        <f t="shared" ref="O32:O35" si="44">N32*(15%)</f>
        <v>21.15</v>
      </c>
      <c r="P32" s="48"/>
      <c r="Q32" s="38">
        <v>72</v>
      </c>
      <c r="R32" s="82">
        <v>64</v>
      </c>
      <c r="S32" s="83">
        <f t="shared" ref="S32:S35" si="45">SUM(Q32:R32)</f>
        <v>136</v>
      </c>
      <c r="T32" s="83">
        <f t="shared" ref="T32:T35" si="46">S32*(15%)</f>
        <v>20.399999999999999</v>
      </c>
      <c r="U32" s="48"/>
      <c r="V32" s="38">
        <v>70</v>
      </c>
      <c r="W32" s="38">
        <v>72</v>
      </c>
      <c r="X32" s="84">
        <f t="shared" ref="X32:X35" si="47">SUM(V32:W32)</f>
        <v>142</v>
      </c>
      <c r="Y32" s="84">
        <f t="shared" ref="Y32:Y35" si="48">X32*(10%)</f>
        <v>14.200000000000001</v>
      </c>
      <c r="Z32" s="48"/>
      <c r="AA32" s="38">
        <v>72</v>
      </c>
      <c r="AB32" s="82">
        <v>71</v>
      </c>
      <c r="AC32" s="85">
        <f t="shared" ref="AC32:AC35" si="49">SUM(AA32:AB32)</f>
        <v>143</v>
      </c>
      <c r="AD32" s="85">
        <f t="shared" ref="AD32:AD35" si="50">AC32*(10%)</f>
        <v>14.3</v>
      </c>
      <c r="AE32" s="48"/>
      <c r="AF32" s="53">
        <f t="shared" ref="AF32:AF35" si="51">SUM(O32,Y32,AD32,T32)</f>
        <v>70.050000000000011</v>
      </c>
      <c r="AG32" s="50"/>
      <c r="AH32" s="50"/>
      <c r="AI32" s="123">
        <f t="shared" ref="AI32:AI35" si="52">(N32+S32)/2</f>
        <v>138.5</v>
      </c>
      <c r="AJ32" s="86">
        <f t="shared" ref="AJ32:AJ35" si="53">AI32/200</f>
        <v>0.6925</v>
      </c>
      <c r="AK32" s="87"/>
      <c r="AL32" s="88">
        <f t="shared" ref="AL32:AL35" si="54">(X32+AC32)/2</f>
        <v>142.5</v>
      </c>
      <c r="AM32" s="89">
        <f t="shared" ref="AM32:AM35" si="55">AL32/200</f>
        <v>0.71250000000000002</v>
      </c>
      <c r="AN32" s="41"/>
    </row>
    <row r="33" spans="1:40" ht="14.1" customHeight="1" x14ac:dyDescent="0.2">
      <c r="A33" s="112" t="s">
        <v>72</v>
      </c>
      <c r="B33" s="78">
        <v>125</v>
      </c>
      <c r="C33" s="79"/>
      <c r="D33" s="80">
        <v>136</v>
      </c>
      <c r="E33" s="49">
        <v>0</v>
      </c>
      <c r="F33" s="58"/>
      <c r="G33" s="49"/>
      <c r="H33" s="49"/>
      <c r="I33" s="58">
        <f t="shared" si="42"/>
        <v>0</v>
      </c>
      <c r="J33" s="48"/>
      <c r="K33" s="38">
        <v>46</v>
      </c>
      <c r="L33" s="38">
        <v>50</v>
      </c>
      <c r="M33" s="38">
        <v>34</v>
      </c>
      <c r="N33" s="81">
        <f t="shared" si="43"/>
        <v>130</v>
      </c>
      <c r="O33" s="81">
        <f t="shared" si="44"/>
        <v>19.5</v>
      </c>
      <c r="P33" s="48"/>
      <c r="Q33" s="38">
        <v>68</v>
      </c>
      <c r="R33" s="82">
        <v>60</v>
      </c>
      <c r="S33" s="83">
        <f t="shared" si="45"/>
        <v>128</v>
      </c>
      <c r="T33" s="83">
        <f t="shared" si="46"/>
        <v>19.2</v>
      </c>
      <c r="U33" s="48"/>
      <c r="V33" s="38">
        <v>64</v>
      </c>
      <c r="W33" s="38">
        <v>68</v>
      </c>
      <c r="X33" s="84">
        <f t="shared" si="47"/>
        <v>132</v>
      </c>
      <c r="Y33" s="84">
        <f t="shared" si="48"/>
        <v>13.200000000000001</v>
      </c>
      <c r="Z33" s="48"/>
      <c r="AA33" s="38">
        <v>65</v>
      </c>
      <c r="AB33" s="82">
        <v>64</v>
      </c>
      <c r="AC33" s="85">
        <f t="shared" si="49"/>
        <v>129</v>
      </c>
      <c r="AD33" s="85">
        <f t="shared" si="50"/>
        <v>12.9</v>
      </c>
      <c r="AE33" s="48"/>
      <c r="AF33" s="53">
        <f t="shared" si="51"/>
        <v>64.8</v>
      </c>
      <c r="AG33" s="50"/>
      <c r="AH33" s="50"/>
      <c r="AI33" s="123">
        <f t="shared" si="52"/>
        <v>129</v>
      </c>
      <c r="AJ33" s="86">
        <f t="shared" si="53"/>
        <v>0.64500000000000002</v>
      </c>
      <c r="AK33" s="87"/>
      <c r="AL33" s="88">
        <f t="shared" si="54"/>
        <v>130.5</v>
      </c>
      <c r="AM33" s="89">
        <f t="shared" si="55"/>
        <v>0.65249999999999997</v>
      </c>
      <c r="AN33" s="41"/>
    </row>
    <row r="34" spans="1:40" ht="14.1" customHeight="1" x14ac:dyDescent="0.2">
      <c r="A34" s="112" t="s">
        <v>73</v>
      </c>
      <c r="B34" s="78">
        <v>110</v>
      </c>
      <c r="C34" s="79"/>
      <c r="D34" s="80">
        <v>140</v>
      </c>
      <c r="E34" s="49">
        <v>0</v>
      </c>
      <c r="F34" s="58"/>
      <c r="G34" s="49"/>
      <c r="H34" s="49"/>
      <c r="I34" s="58">
        <f t="shared" si="42"/>
        <v>0</v>
      </c>
      <c r="J34" s="48"/>
      <c r="K34" s="38">
        <v>48</v>
      </c>
      <c r="L34" s="38">
        <v>52</v>
      </c>
      <c r="M34" s="38">
        <v>35</v>
      </c>
      <c r="N34" s="81">
        <f t="shared" si="43"/>
        <v>135</v>
      </c>
      <c r="O34" s="81">
        <f t="shared" si="44"/>
        <v>20.25</v>
      </c>
      <c r="P34" s="48"/>
      <c r="Q34" s="38">
        <v>67</v>
      </c>
      <c r="R34" s="82">
        <v>57</v>
      </c>
      <c r="S34" s="83">
        <f t="shared" si="45"/>
        <v>124</v>
      </c>
      <c r="T34" s="83">
        <f t="shared" si="46"/>
        <v>18.599999999999998</v>
      </c>
      <c r="U34" s="48"/>
      <c r="V34" s="38">
        <v>66</v>
      </c>
      <c r="W34" s="38">
        <v>63</v>
      </c>
      <c r="X34" s="84">
        <f t="shared" si="47"/>
        <v>129</v>
      </c>
      <c r="Y34" s="84">
        <f t="shared" si="48"/>
        <v>12.9</v>
      </c>
      <c r="Z34" s="48"/>
      <c r="AA34" s="38">
        <v>66</v>
      </c>
      <c r="AB34" s="82">
        <v>65</v>
      </c>
      <c r="AC34" s="85">
        <f t="shared" si="49"/>
        <v>131</v>
      </c>
      <c r="AD34" s="85">
        <f t="shared" si="50"/>
        <v>13.100000000000001</v>
      </c>
      <c r="AE34" s="48"/>
      <c r="AF34" s="53">
        <f t="shared" si="51"/>
        <v>64.849999999999994</v>
      </c>
      <c r="AG34" s="50"/>
      <c r="AH34" s="50"/>
      <c r="AI34" s="123">
        <f t="shared" si="52"/>
        <v>129.5</v>
      </c>
      <c r="AJ34" s="86">
        <f t="shared" si="53"/>
        <v>0.64749999999999996</v>
      </c>
      <c r="AK34" s="87"/>
      <c r="AL34" s="88">
        <f t="shared" si="54"/>
        <v>130</v>
      </c>
      <c r="AM34" s="89">
        <f t="shared" si="55"/>
        <v>0.65</v>
      </c>
      <c r="AN34" s="41"/>
    </row>
    <row r="35" spans="1:40" ht="14.1" customHeight="1" x14ac:dyDescent="0.2">
      <c r="A35" s="112" t="s">
        <v>74</v>
      </c>
      <c r="B35" s="78">
        <v>124</v>
      </c>
      <c r="C35" s="79"/>
      <c r="D35" s="80">
        <v>138</v>
      </c>
      <c r="E35" s="49">
        <v>0</v>
      </c>
      <c r="F35" s="58"/>
      <c r="G35" s="49"/>
      <c r="H35" s="49"/>
      <c r="I35" s="58">
        <f t="shared" si="42"/>
        <v>0</v>
      </c>
      <c r="J35" s="48"/>
      <c r="K35" s="38">
        <v>51</v>
      </c>
      <c r="L35" s="38">
        <v>53</v>
      </c>
      <c r="M35" s="38">
        <v>36</v>
      </c>
      <c r="N35" s="81">
        <f t="shared" si="43"/>
        <v>140</v>
      </c>
      <c r="O35" s="81">
        <f t="shared" si="44"/>
        <v>21</v>
      </c>
      <c r="P35" s="48"/>
      <c r="Q35" s="38">
        <v>70</v>
      </c>
      <c r="R35" s="82">
        <v>61</v>
      </c>
      <c r="S35" s="83">
        <f t="shared" si="45"/>
        <v>131</v>
      </c>
      <c r="T35" s="83">
        <f t="shared" si="46"/>
        <v>19.649999999999999</v>
      </c>
      <c r="U35" s="48"/>
      <c r="V35" s="38">
        <v>73</v>
      </c>
      <c r="W35" s="38">
        <v>70</v>
      </c>
      <c r="X35" s="84">
        <f t="shared" si="47"/>
        <v>143</v>
      </c>
      <c r="Y35" s="84">
        <f t="shared" si="48"/>
        <v>14.3</v>
      </c>
      <c r="Z35" s="48"/>
      <c r="AA35" s="38">
        <v>71</v>
      </c>
      <c r="AB35" s="82">
        <v>70</v>
      </c>
      <c r="AC35" s="85">
        <f t="shared" si="49"/>
        <v>141</v>
      </c>
      <c r="AD35" s="85">
        <f t="shared" si="50"/>
        <v>14.100000000000001</v>
      </c>
      <c r="AE35" s="48"/>
      <c r="AF35" s="53">
        <f t="shared" si="51"/>
        <v>69.05</v>
      </c>
      <c r="AG35" s="50"/>
      <c r="AH35" s="50"/>
      <c r="AI35" s="123">
        <f t="shared" si="52"/>
        <v>135.5</v>
      </c>
      <c r="AJ35" s="86">
        <f t="shared" si="53"/>
        <v>0.67749999999999999</v>
      </c>
      <c r="AK35" s="87"/>
      <c r="AL35" s="88">
        <f t="shared" si="54"/>
        <v>142</v>
      </c>
      <c r="AM35" s="89">
        <f t="shared" si="55"/>
        <v>0.71</v>
      </c>
      <c r="AN35" s="41"/>
    </row>
    <row r="36" spans="1:40" ht="14.1" customHeight="1" x14ac:dyDescent="0.2">
      <c r="A36" s="112" t="s">
        <v>75</v>
      </c>
      <c r="B36" s="78">
        <v>128</v>
      </c>
      <c r="C36" s="79"/>
      <c r="D36" s="80">
        <v>134</v>
      </c>
      <c r="E36" s="49">
        <v>0</v>
      </c>
      <c r="F36" s="58"/>
      <c r="G36" s="49"/>
      <c r="H36" s="49"/>
      <c r="I36" s="58">
        <f t="shared" ref="I36" si="56">SUM(G36:H36)</f>
        <v>0</v>
      </c>
      <c r="J36" s="48"/>
      <c r="K36" s="38">
        <v>52</v>
      </c>
      <c r="L36" s="38">
        <v>55</v>
      </c>
      <c r="M36" s="38">
        <v>38</v>
      </c>
      <c r="N36" s="81">
        <f t="shared" ref="N36" si="57">SUM(K36:M36)</f>
        <v>145</v>
      </c>
      <c r="O36" s="81">
        <f t="shared" ref="O36" si="58">N36*(15%)</f>
        <v>21.75</v>
      </c>
      <c r="P36" s="48"/>
      <c r="Q36" s="38">
        <v>73</v>
      </c>
      <c r="R36" s="82">
        <v>65</v>
      </c>
      <c r="S36" s="83">
        <f t="shared" ref="S36" si="59">SUM(Q36:R36)</f>
        <v>138</v>
      </c>
      <c r="T36" s="83">
        <f t="shared" ref="T36" si="60">S36*(15%)</f>
        <v>20.7</v>
      </c>
      <c r="U36" s="48"/>
      <c r="V36" s="38">
        <v>76</v>
      </c>
      <c r="W36" s="38">
        <v>73</v>
      </c>
      <c r="X36" s="84">
        <f t="shared" ref="X36" si="61">SUM(V36:W36)</f>
        <v>149</v>
      </c>
      <c r="Y36" s="84">
        <f t="shared" ref="Y36" si="62">X36*(10%)</f>
        <v>14.9</v>
      </c>
      <c r="Z36" s="48"/>
      <c r="AA36" s="38">
        <v>75</v>
      </c>
      <c r="AB36" s="82">
        <v>74</v>
      </c>
      <c r="AC36" s="85">
        <f t="shared" ref="AC36" si="63">SUM(AA36:AB36)</f>
        <v>149</v>
      </c>
      <c r="AD36" s="85">
        <f t="shared" ref="AD36" si="64">AC36*(10%)</f>
        <v>14.9</v>
      </c>
      <c r="AE36" s="48"/>
      <c r="AF36" s="53">
        <f t="shared" ref="AF36" si="65">SUM(O36,Y36,AD36,T36)</f>
        <v>72.25</v>
      </c>
      <c r="AG36" s="50"/>
      <c r="AH36" s="50"/>
      <c r="AI36" s="123">
        <f t="shared" ref="AI36" si="66">(N36+S36)/2</f>
        <v>141.5</v>
      </c>
      <c r="AJ36" s="86">
        <f t="shared" ref="AJ36" si="67">AI36/200</f>
        <v>0.70750000000000002</v>
      </c>
      <c r="AK36" s="87"/>
      <c r="AL36" s="88">
        <f t="shared" ref="AL36" si="68">(X36+AC36)/2</f>
        <v>149</v>
      </c>
      <c r="AM36" s="89">
        <f t="shared" ref="AM36" si="69">AL36/200</f>
        <v>0.745</v>
      </c>
      <c r="AN36" s="41"/>
    </row>
    <row r="37" spans="1:40" ht="14.1" customHeight="1" x14ac:dyDescent="0.2">
      <c r="A37" s="141" t="s">
        <v>34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3"/>
      <c r="AI37" s="116"/>
      <c r="AJ37" s="116"/>
      <c r="AK37" s="116"/>
      <c r="AL37" s="116"/>
      <c r="AM37" s="116"/>
      <c r="AN37" s="116"/>
    </row>
    <row r="38" spans="1:40" ht="14.1" customHeight="1" x14ac:dyDescent="0.2">
      <c r="A38" s="127" t="s">
        <v>37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96"/>
      <c r="AG38" s="97"/>
      <c r="AH38" s="129"/>
      <c r="AI38" s="98"/>
      <c r="AJ38" s="99"/>
      <c r="AK38" s="98"/>
      <c r="AL38" s="98"/>
      <c r="AM38" s="100"/>
      <c r="AN38" s="46"/>
    </row>
    <row r="39" spans="1:40" ht="14.1" customHeight="1" x14ac:dyDescent="0.2">
      <c r="A39" s="112" t="s">
        <v>76</v>
      </c>
      <c r="B39" s="80">
        <v>121</v>
      </c>
      <c r="C39" s="79"/>
      <c r="D39" s="80">
        <v>132</v>
      </c>
      <c r="E39" s="49">
        <v>0</v>
      </c>
      <c r="F39" s="58"/>
      <c r="G39" s="49"/>
      <c r="H39" s="49"/>
      <c r="I39" s="58">
        <f t="shared" ref="I39:I42" si="70">SUM(G39:H39)</f>
        <v>0</v>
      </c>
      <c r="J39" s="48"/>
      <c r="K39" s="38">
        <v>49</v>
      </c>
      <c r="L39" s="38">
        <v>51</v>
      </c>
      <c r="M39" s="38">
        <v>33</v>
      </c>
      <c r="N39" s="81">
        <f t="shared" ref="N39:N42" si="71">SUM(K39:M39)</f>
        <v>133</v>
      </c>
      <c r="O39" s="81">
        <f t="shared" ref="O39:O42" si="72">N39*(15%)</f>
        <v>19.95</v>
      </c>
      <c r="P39" s="48"/>
      <c r="Q39" s="38">
        <v>69</v>
      </c>
      <c r="R39" s="82">
        <v>60</v>
      </c>
      <c r="S39" s="83">
        <f t="shared" ref="S39:S42" si="73">SUM(Q39:R39)</f>
        <v>129</v>
      </c>
      <c r="T39" s="83">
        <f t="shared" ref="T39:T42" si="74">S39*(15%)</f>
        <v>19.349999999999998</v>
      </c>
      <c r="U39" s="48"/>
      <c r="V39" s="38">
        <v>74</v>
      </c>
      <c r="W39" s="38">
        <v>72</v>
      </c>
      <c r="X39" s="84">
        <f t="shared" ref="X39:X42" si="75">SUM(V39:W39)</f>
        <v>146</v>
      </c>
      <c r="Y39" s="84">
        <f t="shared" ref="Y39:Y42" si="76">X39*(10%)</f>
        <v>14.600000000000001</v>
      </c>
      <c r="Z39" s="48"/>
      <c r="AA39" s="38">
        <v>73</v>
      </c>
      <c r="AB39" s="82">
        <v>71</v>
      </c>
      <c r="AC39" s="85">
        <f t="shared" ref="AC39:AC42" si="77">SUM(AA39:AB39)</f>
        <v>144</v>
      </c>
      <c r="AD39" s="85">
        <f t="shared" ref="AD39:AD42" si="78">AC39*(10%)</f>
        <v>14.4</v>
      </c>
      <c r="AE39" s="48"/>
      <c r="AF39" s="53">
        <f t="shared" ref="AF39:AF42" si="79">SUM(O39,Y39,AD39,T39)</f>
        <v>68.3</v>
      </c>
      <c r="AG39" s="50"/>
      <c r="AH39" s="50"/>
      <c r="AI39" s="123">
        <f t="shared" ref="AI39:AI42" si="80">(N39+S39)/2</f>
        <v>131</v>
      </c>
      <c r="AJ39" s="86">
        <f t="shared" ref="AJ39:AJ42" si="81">AI39/200</f>
        <v>0.65500000000000003</v>
      </c>
      <c r="AK39" s="65"/>
      <c r="AL39" s="88">
        <f t="shared" ref="AL39:AL42" si="82">(X39+AC39)/2</f>
        <v>145</v>
      </c>
      <c r="AM39" s="89">
        <f t="shared" ref="AM39:AM42" si="83">AL39/200</f>
        <v>0.72499999999999998</v>
      </c>
      <c r="AN39" s="41"/>
    </row>
    <row r="40" spans="1:40" ht="14.1" customHeight="1" x14ac:dyDescent="0.2">
      <c r="A40" s="113" t="s">
        <v>77</v>
      </c>
      <c r="B40" s="80">
        <v>112</v>
      </c>
      <c r="C40" s="79"/>
      <c r="D40" s="80">
        <v>129</v>
      </c>
      <c r="E40" s="49">
        <v>0</v>
      </c>
      <c r="F40" s="58"/>
      <c r="G40" s="49"/>
      <c r="H40" s="49"/>
      <c r="I40" s="58">
        <f t="shared" si="70"/>
        <v>0</v>
      </c>
      <c r="J40" s="48"/>
      <c r="K40" s="38">
        <v>44</v>
      </c>
      <c r="L40" s="38">
        <v>47</v>
      </c>
      <c r="M40" s="38">
        <v>32</v>
      </c>
      <c r="N40" s="81">
        <f t="shared" si="71"/>
        <v>123</v>
      </c>
      <c r="O40" s="81">
        <f t="shared" si="72"/>
        <v>18.45</v>
      </c>
      <c r="P40" s="48"/>
      <c r="Q40" s="38">
        <v>65</v>
      </c>
      <c r="R40" s="82">
        <v>58</v>
      </c>
      <c r="S40" s="83">
        <f t="shared" si="73"/>
        <v>123</v>
      </c>
      <c r="T40" s="83">
        <f t="shared" si="74"/>
        <v>18.45</v>
      </c>
      <c r="U40" s="48"/>
      <c r="V40" s="38">
        <v>60</v>
      </c>
      <c r="W40" s="38">
        <v>66</v>
      </c>
      <c r="X40" s="84">
        <f t="shared" si="75"/>
        <v>126</v>
      </c>
      <c r="Y40" s="84">
        <f t="shared" si="76"/>
        <v>12.600000000000001</v>
      </c>
      <c r="Z40" s="48"/>
      <c r="AA40" s="38">
        <v>63</v>
      </c>
      <c r="AB40" s="82">
        <v>62</v>
      </c>
      <c r="AC40" s="85">
        <f t="shared" si="77"/>
        <v>125</v>
      </c>
      <c r="AD40" s="85">
        <f t="shared" si="78"/>
        <v>12.5</v>
      </c>
      <c r="AE40" s="48"/>
      <c r="AF40" s="53">
        <f t="shared" si="79"/>
        <v>62</v>
      </c>
      <c r="AG40" s="50"/>
      <c r="AH40" s="50"/>
      <c r="AI40" s="123">
        <f t="shared" si="80"/>
        <v>123</v>
      </c>
      <c r="AJ40" s="86">
        <f t="shared" si="81"/>
        <v>0.61499999999999999</v>
      </c>
      <c r="AK40" s="65"/>
      <c r="AL40" s="88">
        <f t="shared" si="82"/>
        <v>125.5</v>
      </c>
      <c r="AM40" s="89">
        <f t="shared" si="83"/>
        <v>0.62749999999999995</v>
      </c>
      <c r="AN40" s="41"/>
    </row>
    <row r="41" spans="1:40" ht="14.1" customHeight="1" x14ac:dyDescent="0.2">
      <c r="A41" s="112" t="s">
        <v>78</v>
      </c>
      <c r="B41" s="80">
        <v>123</v>
      </c>
      <c r="C41" s="79"/>
      <c r="D41" s="80">
        <v>134</v>
      </c>
      <c r="E41" s="49">
        <v>0</v>
      </c>
      <c r="F41" s="58"/>
      <c r="G41" s="49"/>
      <c r="H41" s="49"/>
      <c r="I41" s="58">
        <f t="shared" si="70"/>
        <v>0</v>
      </c>
      <c r="J41" s="48"/>
      <c r="K41" s="38">
        <v>50</v>
      </c>
      <c r="L41" s="38">
        <v>52</v>
      </c>
      <c r="M41" s="38">
        <v>35</v>
      </c>
      <c r="N41" s="81">
        <f t="shared" si="71"/>
        <v>137</v>
      </c>
      <c r="O41" s="81">
        <f t="shared" si="72"/>
        <v>20.55</v>
      </c>
      <c r="P41" s="48"/>
      <c r="Q41" s="38">
        <v>71</v>
      </c>
      <c r="R41" s="82">
        <v>66</v>
      </c>
      <c r="S41" s="83">
        <f t="shared" si="73"/>
        <v>137</v>
      </c>
      <c r="T41" s="83">
        <f t="shared" si="74"/>
        <v>20.55</v>
      </c>
      <c r="U41" s="48"/>
      <c r="V41" s="38">
        <v>75</v>
      </c>
      <c r="W41" s="38">
        <v>73</v>
      </c>
      <c r="X41" s="84">
        <f t="shared" si="75"/>
        <v>148</v>
      </c>
      <c r="Y41" s="84">
        <f t="shared" si="76"/>
        <v>14.8</v>
      </c>
      <c r="Z41" s="48"/>
      <c r="AA41" s="38">
        <v>74</v>
      </c>
      <c r="AB41" s="82">
        <v>72</v>
      </c>
      <c r="AC41" s="85">
        <f t="shared" si="77"/>
        <v>146</v>
      </c>
      <c r="AD41" s="85">
        <f t="shared" si="78"/>
        <v>14.600000000000001</v>
      </c>
      <c r="AE41" s="48"/>
      <c r="AF41" s="53">
        <f t="shared" si="79"/>
        <v>70.5</v>
      </c>
      <c r="AG41" s="50"/>
      <c r="AH41" s="50"/>
      <c r="AI41" s="123">
        <f t="shared" si="80"/>
        <v>137</v>
      </c>
      <c r="AJ41" s="86">
        <f t="shared" si="81"/>
        <v>0.68500000000000005</v>
      </c>
      <c r="AK41" s="65"/>
      <c r="AL41" s="88">
        <f t="shared" si="82"/>
        <v>147</v>
      </c>
      <c r="AM41" s="89">
        <f t="shared" si="83"/>
        <v>0.73499999999999999</v>
      </c>
      <c r="AN41" s="41"/>
    </row>
    <row r="42" spans="1:40" ht="14.1" customHeight="1" x14ac:dyDescent="0.2">
      <c r="A42" s="112" t="s">
        <v>79</v>
      </c>
      <c r="B42" s="80">
        <v>118</v>
      </c>
      <c r="C42" s="79"/>
      <c r="D42" s="80">
        <v>136</v>
      </c>
      <c r="E42" s="49">
        <v>0</v>
      </c>
      <c r="F42" s="58"/>
      <c r="G42" s="49"/>
      <c r="H42" s="49"/>
      <c r="I42" s="58">
        <f t="shared" si="70"/>
        <v>0</v>
      </c>
      <c r="J42" s="48"/>
      <c r="K42" s="38">
        <v>51</v>
      </c>
      <c r="L42" s="38">
        <v>53</v>
      </c>
      <c r="M42" s="38">
        <v>36</v>
      </c>
      <c r="N42" s="81">
        <f t="shared" si="71"/>
        <v>140</v>
      </c>
      <c r="O42" s="81">
        <f t="shared" si="72"/>
        <v>21</v>
      </c>
      <c r="P42" s="48"/>
      <c r="Q42" s="38">
        <v>66</v>
      </c>
      <c r="R42" s="82">
        <v>61</v>
      </c>
      <c r="S42" s="83">
        <f t="shared" si="73"/>
        <v>127</v>
      </c>
      <c r="T42" s="83">
        <f t="shared" si="74"/>
        <v>19.05</v>
      </c>
      <c r="U42" s="48"/>
      <c r="V42" s="38">
        <v>73</v>
      </c>
      <c r="W42" s="38">
        <v>71</v>
      </c>
      <c r="X42" s="84">
        <f t="shared" si="75"/>
        <v>144</v>
      </c>
      <c r="Y42" s="84">
        <f t="shared" si="76"/>
        <v>14.4</v>
      </c>
      <c r="Z42" s="48"/>
      <c r="AA42" s="38">
        <v>72</v>
      </c>
      <c r="AB42" s="82">
        <v>70</v>
      </c>
      <c r="AC42" s="85">
        <f t="shared" si="77"/>
        <v>142</v>
      </c>
      <c r="AD42" s="85">
        <f t="shared" si="78"/>
        <v>14.200000000000001</v>
      </c>
      <c r="AE42" s="48"/>
      <c r="AF42" s="53">
        <f t="shared" si="79"/>
        <v>68.650000000000006</v>
      </c>
      <c r="AG42" s="50"/>
      <c r="AH42" s="50"/>
      <c r="AI42" s="123">
        <f t="shared" si="80"/>
        <v>133.5</v>
      </c>
      <c r="AJ42" s="86">
        <f t="shared" si="81"/>
        <v>0.66749999999999998</v>
      </c>
      <c r="AK42" s="65"/>
      <c r="AL42" s="88">
        <f t="shared" si="82"/>
        <v>143</v>
      </c>
      <c r="AM42" s="89">
        <f t="shared" si="83"/>
        <v>0.71499999999999997</v>
      </c>
      <c r="AN42" s="41"/>
    </row>
    <row r="43" spans="1:40" ht="14.1" customHeight="1" x14ac:dyDescent="0.2">
      <c r="A43" s="112" t="s">
        <v>80</v>
      </c>
      <c r="B43" s="80">
        <v>119</v>
      </c>
      <c r="C43" s="79"/>
      <c r="D43" s="80">
        <v>133</v>
      </c>
      <c r="E43" s="49">
        <v>0</v>
      </c>
      <c r="F43" s="58"/>
      <c r="G43" s="49"/>
      <c r="H43" s="49"/>
      <c r="I43" s="58">
        <f t="shared" ref="I43:I44" si="84">SUM(G43:H43)</f>
        <v>0</v>
      </c>
      <c r="J43" s="48"/>
      <c r="K43" s="38">
        <v>52</v>
      </c>
      <c r="L43" s="38">
        <v>50</v>
      </c>
      <c r="M43" s="38">
        <v>34</v>
      </c>
      <c r="N43" s="81">
        <f t="shared" ref="N43" si="85">SUM(K43:M43)</f>
        <v>136</v>
      </c>
      <c r="O43" s="81">
        <f t="shared" ref="O43" si="86">N43*(15%)</f>
        <v>20.399999999999999</v>
      </c>
      <c r="P43" s="48"/>
      <c r="Q43" s="38">
        <v>69</v>
      </c>
      <c r="R43" s="82">
        <v>65</v>
      </c>
      <c r="S43" s="83">
        <f t="shared" ref="S43" si="87">SUM(Q43:R43)</f>
        <v>134</v>
      </c>
      <c r="T43" s="83">
        <f t="shared" ref="T43" si="88">S43*(15%)</f>
        <v>20.099999999999998</v>
      </c>
      <c r="U43" s="48"/>
      <c r="V43" s="38">
        <v>65</v>
      </c>
      <c r="W43" s="38">
        <v>67</v>
      </c>
      <c r="X43" s="84">
        <f t="shared" ref="X43" si="89">SUM(V43:W43)</f>
        <v>132</v>
      </c>
      <c r="Y43" s="84">
        <f t="shared" ref="Y43" si="90">X43*(10%)</f>
        <v>13.200000000000001</v>
      </c>
      <c r="Z43" s="48"/>
      <c r="AA43" s="38">
        <v>72</v>
      </c>
      <c r="AB43" s="82">
        <v>69</v>
      </c>
      <c r="AC43" s="85">
        <f t="shared" ref="AC43" si="91">SUM(AA43:AB43)</f>
        <v>141</v>
      </c>
      <c r="AD43" s="85">
        <f t="shared" ref="AD43" si="92">AC43*(10%)</f>
        <v>14.100000000000001</v>
      </c>
      <c r="AE43" s="48"/>
      <c r="AF43" s="53">
        <f t="shared" ref="AF43" si="93">SUM(O43,Y43,AD43,T43)</f>
        <v>67.8</v>
      </c>
      <c r="AG43" s="50"/>
      <c r="AH43" s="50"/>
      <c r="AI43" s="123">
        <f t="shared" ref="AI43:AI44" si="94">(N43+S43)/2</f>
        <v>135</v>
      </c>
      <c r="AJ43" s="86">
        <f t="shared" ref="AJ43:AJ44" si="95">AI43/200</f>
        <v>0.67500000000000004</v>
      </c>
      <c r="AK43" s="65"/>
      <c r="AL43" s="88">
        <f t="shared" ref="AL43:AL44" si="96">(X43+AC43)/2</f>
        <v>136.5</v>
      </c>
      <c r="AM43" s="89">
        <f t="shared" ref="AM43:AM44" si="97">AL43/200</f>
        <v>0.6825</v>
      </c>
      <c r="AN43" s="41"/>
    </row>
    <row r="44" spans="1:40" ht="14.1" customHeight="1" x14ac:dyDescent="0.2">
      <c r="A44" s="77"/>
      <c r="B44" s="80"/>
      <c r="C44" s="79"/>
      <c r="D44" s="80"/>
      <c r="E44" s="49">
        <v>0</v>
      </c>
      <c r="F44" s="58"/>
      <c r="G44" s="49"/>
      <c r="H44" s="49"/>
      <c r="I44" s="58">
        <f t="shared" si="84"/>
        <v>0</v>
      </c>
      <c r="J44" s="48"/>
      <c r="K44" s="38"/>
      <c r="L44" s="38"/>
      <c r="M44" s="38"/>
      <c r="N44" s="81"/>
      <c r="O44" s="81"/>
      <c r="P44" s="48"/>
      <c r="Q44" s="38"/>
      <c r="R44" s="82"/>
      <c r="S44" s="83"/>
      <c r="T44" s="83"/>
      <c r="U44" s="48"/>
      <c r="V44" s="38"/>
      <c r="W44" s="38"/>
      <c r="X44" s="84"/>
      <c r="Y44" s="84"/>
      <c r="Z44" s="48"/>
      <c r="AA44" s="38"/>
      <c r="AB44" s="82"/>
      <c r="AC44" s="85"/>
      <c r="AD44" s="85"/>
      <c r="AE44" s="48"/>
      <c r="AF44" s="53"/>
      <c r="AG44" s="50"/>
      <c r="AH44" s="50"/>
      <c r="AI44" s="123">
        <f t="shared" si="94"/>
        <v>0</v>
      </c>
      <c r="AJ44" s="86">
        <f t="shared" si="95"/>
        <v>0</v>
      </c>
      <c r="AK44" s="65"/>
      <c r="AL44" s="88">
        <f t="shared" si="96"/>
        <v>0</v>
      </c>
      <c r="AM44" s="89">
        <f t="shared" si="97"/>
        <v>0</v>
      </c>
      <c r="AN44" s="41"/>
    </row>
    <row r="45" spans="1:40" ht="24.95" customHeight="1" x14ac:dyDescent="0.2">
      <c r="A45" s="144" t="s">
        <v>38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6"/>
      <c r="AI45" s="117"/>
      <c r="AJ45" s="117"/>
      <c r="AK45" s="117"/>
      <c r="AL45" s="117"/>
      <c r="AM45" s="117"/>
      <c r="AN45" s="117"/>
    </row>
    <row r="46" spans="1:40" ht="14.1" customHeight="1" x14ac:dyDescent="0.2">
      <c r="A46" s="112" t="s">
        <v>81</v>
      </c>
      <c r="B46" s="101"/>
      <c r="C46" s="101"/>
      <c r="D46" s="101"/>
      <c r="E46" s="102">
        <v>0</v>
      </c>
      <c r="F46" s="102"/>
      <c r="G46" s="102"/>
      <c r="H46" s="102"/>
      <c r="I46" s="102">
        <f>SUM(G46:H46)</f>
        <v>0</v>
      </c>
      <c r="J46" s="102"/>
      <c r="K46" s="101"/>
      <c r="L46" s="101"/>
      <c r="M46" s="101"/>
      <c r="N46" s="102"/>
      <c r="O46" s="102"/>
      <c r="P46" s="102"/>
      <c r="Q46" s="101"/>
      <c r="R46" s="101"/>
      <c r="S46" s="102"/>
      <c r="T46" s="102"/>
      <c r="U46" s="102"/>
      <c r="V46" s="101"/>
      <c r="W46" s="101"/>
      <c r="X46" s="102"/>
      <c r="Y46" s="102"/>
      <c r="Z46" s="102"/>
      <c r="AA46" s="101"/>
      <c r="AB46" s="101"/>
      <c r="AC46" s="102"/>
      <c r="AD46" s="102"/>
      <c r="AE46" s="102"/>
      <c r="AF46" s="103"/>
      <c r="AG46" s="102"/>
      <c r="AH46" s="102"/>
      <c r="AI46" s="104"/>
      <c r="AJ46" s="105"/>
      <c r="AK46" s="104"/>
      <c r="AL46" s="104"/>
      <c r="AM46" s="105"/>
      <c r="AN46" s="102"/>
    </row>
    <row r="48" spans="1:40" s="107" customFormat="1" x14ac:dyDescent="0.2">
      <c r="A48" s="106" t="s">
        <v>39</v>
      </c>
      <c r="AF48" s="108"/>
      <c r="AI48" s="108"/>
      <c r="AJ48" s="108"/>
      <c r="AK48" s="108"/>
      <c r="AL48" s="108"/>
      <c r="AM48" s="108"/>
    </row>
    <row r="49" spans="1:39" s="107" customFormat="1" x14ac:dyDescent="0.2">
      <c r="A49" s="106" t="s">
        <v>40</v>
      </c>
      <c r="AF49" s="108"/>
      <c r="AI49" s="108"/>
      <c r="AJ49" s="108"/>
      <c r="AK49" s="108"/>
      <c r="AL49" s="108"/>
      <c r="AM49" s="108"/>
    </row>
    <row r="50" spans="1:39" s="107" customFormat="1" x14ac:dyDescent="0.2">
      <c r="A50" s="109" t="s">
        <v>41</v>
      </c>
      <c r="AF50" s="108"/>
      <c r="AI50" s="108"/>
      <c r="AJ50" s="108"/>
      <c r="AK50" s="108"/>
      <c r="AL50" s="108"/>
      <c r="AM50" s="108"/>
    </row>
    <row r="51" spans="1:39" s="107" customFormat="1" x14ac:dyDescent="0.2">
      <c r="A51" s="109"/>
      <c r="AF51" s="108"/>
      <c r="AI51" s="108"/>
      <c r="AJ51" s="108"/>
      <c r="AK51" s="108"/>
      <c r="AL51" s="108"/>
      <c r="AM51" s="108"/>
    </row>
    <row r="52" spans="1:39" s="107" customFormat="1" x14ac:dyDescent="0.2">
      <c r="A52" s="109"/>
      <c r="AF52" s="108"/>
      <c r="AI52" s="108"/>
      <c r="AJ52" s="108"/>
      <c r="AK52" s="108"/>
      <c r="AL52" s="108"/>
      <c r="AM52" s="108"/>
    </row>
    <row r="53" spans="1:39" s="107" customFormat="1" x14ac:dyDescent="0.2">
      <c r="A53" s="106" t="s">
        <v>42</v>
      </c>
      <c r="AF53" s="108"/>
      <c r="AI53" s="108"/>
      <c r="AJ53" s="108"/>
      <c r="AK53" s="108"/>
      <c r="AL53" s="108"/>
      <c r="AM53" s="108"/>
    </row>
    <row r="54" spans="1:39" s="107" customFormat="1" x14ac:dyDescent="0.2">
      <c r="A54" s="106" t="s">
        <v>43</v>
      </c>
      <c r="AF54" s="108"/>
      <c r="AI54" s="108"/>
      <c r="AJ54" s="108"/>
      <c r="AK54" s="108"/>
      <c r="AL54" s="108"/>
      <c r="AM54" s="108"/>
    </row>
    <row r="55" spans="1:39" s="107" customFormat="1" x14ac:dyDescent="0.2">
      <c r="A55" s="106" t="s">
        <v>44</v>
      </c>
      <c r="AF55" s="108"/>
      <c r="AI55" s="108"/>
      <c r="AJ55" s="108"/>
      <c r="AK55" s="108"/>
      <c r="AL55" s="108"/>
      <c r="AM55" s="108"/>
    </row>
    <row r="56" spans="1:39" s="107" customFormat="1" x14ac:dyDescent="0.2">
      <c r="A56" s="106" t="s">
        <v>45</v>
      </c>
      <c r="AF56" s="108"/>
      <c r="AI56" s="108"/>
      <c r="AJ56" s="108"/>
      <c r="AK56" s="108"/>
      <c r="AL56" s="108"/>
      <c r="AM56" s="108"/>
    </row>
    <row r="57" spans="1:39" s="107" customFormat="1" x14ac:dyDescent="0.2">
      <c r="A57" s="106" t="s">
        <v>46</v>
      </c>
      <c r="AF57" s="108"/>
      <c r="AI57" s="108"/>
      <c r="AJ57" s="108"/>
      <c r="AK57" s="108"/>
      <c r="AL57" s="108"/>
      <c r="AM57" s="108"/>
    </row>
    <row r="58" spans="1:39" s="107" customFormat="1" x14ac:dyDescent="0.2">
      <c r="A58" s="106" t="s">
        <v>47</v>
      </c>
      <c r="AF58" s="108"/>
      <c r="AI58" s="108"/>
      <c r="AJ58" s="108"/>
      <c r="AK58" s="108"/>
      <c r="AL58" s="108"/>
      <c r="AM58" s="108"/>
    </row>
    <row r="59" spans="1:39" s="107" customFormat="1" x14ac:dyDescent="0.2">
      <c r="A59" s="110"/>
      <c r="AF59" s="108"/>
      <c r="AI59" s="108"/>
      <c r="AJ59" s="108"/>
      <c r="AK59" s="108"/>
      <c r="AL59" s="108"/>
      <c r="AM59" s="108"/>
    </row>
    <row r="60" spans="1:39" s="107" customFormat="1" x14ac:dyDescent="0.2">
      <c r="A60" s="110"/>
      <c r="AF60" s="108"/>
      <c r="AI60" s="108"/>
      <c r="AJ60" s="108"/>
      <c r="AK60" s="108"/>
      <c r="AL60" s="108"/>
      <c r="AM60" s="108"/>
    </row>
    <row r="61" spans="1:39" s="107" customFormat="1" x14ac:dyDescent="0.2">
      <c r="A61" s="110"/>
      <c r="AF61" s="108"/>
      <c r="AI61" s="108"/>
      <c r="AJ61" s="108"/>
      <c r="AK61" s="108"/>
      <c r="AL61" s="108"/>
      <c r="AM61" s="108"/>
    </row>
    <row r="62" spans="1:39" s="107" customFormat="1" x14ac:dyDescent="0.2">
      <c r="A62" s="110"/>
      <c r="AF62" s="108"/>
      <c r="AI62" s="108"/>
      <c r="AJ62" s="108"/>
      <c r="AK62" s="108"/>
      <c r="AL62" s="108"/>
      <c r="AM62" s="108"/>
    </row>
    <row r="63" spans="1:39" s="107" customFormat="1" x14ac:dyDescent="0.2">
      <c r="A63" s="110"/>
      <c r="AF63" s="108"/>
      <c r="AI63" s="108"/>
      <c r="AJ63" s="108"/>
      <c r="AK63" s="108"/>
      <c r="AL63" s="108"/>
      <c r="AM63" s="108"/>
    </row>
    <row r="64" spans="1:39" s="107" customFormat="1" x14ac:dyDescent="0.2">
      <c r="A64" s="110"/>
      <c r="AF64" s="108"/>
      <c r="AI64" s="108"/>
      <c r="AJ64" s="108"/>
      <c r="AK64" s="108"/>
      <c r="AL64" s="108"/>
      <c r="AM64" s="108"/>
    </row>
    <row r="65" spans="1:39" s="107" customFormat="1" x14ac:dyDescent="0.2">
      <c r="A65" s="110"/>
      <c r="AF65" s="108"/>
      <c r="AI65" s="108"/>
      <c r="AJ65" s="108"/>
      <c r="AK65" s="108"/>
      <c r="AL65" s="108"/>
      <c r="AM65" s="108"/>
    </row>
    <row r="66" spans="1:39" s="107" customFormat="1" x14ac:dyDescent="0.2">
      <c r="A66" s="110"/>
      <c r="AF66" s="108"/>
      <c r="AI66" s="108"/>
      <c r="AJ66" s="108"/>
      <c r="AK66" s="108"/>
      <c r="AL66" s="108"/>
      <c r="AM66" s="108"/>
    </row>
    <row r="67" spans="1:39" s="107" customFormat="1" x14ac:dyDescent="0.2">
      <c r="A67" s="110"/>
      <c r="AF67" s="108"/>
      <c r="AI67" s="108"/>
      <c r="AJ67" s="108"/>
      <c r="AK67" s="108"/>
      <c r="AL67" s="108"/>
      <c r="AM67" s="108"/>
    </row>
    <row r="68" spans="1:39" s="107" customFormat="1" x14ac:dyDescent="0.2">
      <c r="A68" s="110"/>
      <c r="AF68" s="108"/>
      <c r="AI68" s="108"/>
      <c r="AJ68" s="108"/>
      <c r="AK68" s="108"/>
      <c r="AL68" s="108"/>
      <c r="AM68" s="108"/>
    </row>
    <row r="69" spans="1:39" s="107" customFormat="1" x14ac:dyDescent="0.2">
      <c r="A69" s="110"/>
      <c r="AF69" s="108"/>
      <c r="AI69" s="108"/>
      <c r="AJ69" s="108"/>
      <c r="AK69" s="108"/>
      <c r="AL69" s="108"/>
      <c r="AM69" s="108"/>
    </row>
    <row r="70" spans="1:39" s="107" customFormat="1" x14ac:dyDescent="0.2">
      <c r="A70" s="110"/>
      <c r="AF70" s="108"/>
      <c r="AI70" s="108"/>
      <c r="AJ70" s="108"/>
      <c r="AK70" s="108"/>
      <c r="AL70" s="108"/>
      <c r="AM70" s="108"/>
    </row>
    <row r="71" spans="1:39" s="107" customFormat="1" x14ac:dyDescent="0.2">
      <c r="A71" s="110"/>
      <c r="AF71" s="108"/>
      <c r="AI71" s="108"/>
      <c r="AJ71" s="108"/>
      <c r="AK71" s="108"/>
      <c r="AL71" s="108"/>
      <c r="AM71" s="108"/>
    </row>
    <row r="72" spans="1:39" s="107" customFormat="1" x14ac:dyDescent="0.2">
      <c r="A72" s="110"/>
      <c r="AF72" s="108"/>
      <c r="AI72" s="108"/>
      <c r="AJ72" s="108"/>
      <c r="AK72" s="108"/>
      <c r="AL72" s="108"/>
      <c r="AM72" s="108"/>
    </row>
    <row r="73" spans="1:39" s="107" customFormat="1" x14ac:dyDescent="0.2">
      <c r="A73" s="110"/>
      <c r="AF73" s="108"/>
      <c r="AI73" s="108"/>
      <c r="AJ73" s="108"/>
      <c r="AK73" s="108"/>
      <c r="AL73" s="108"/>
      <c r="AM73" s="108"/>
    </row>
    <row r="74" spans="1:39" s="107" customFormat="1" x14ac:dyDescent="0.2">
      <c r="A74" s="110"/>
      <c r="AF74" s="108"/>
      <c r="AI74" s="108"/>
      <c r="AJ74" s="108"/>
      <c r="AK74" s="108"/>
      <c r="AL74" s="108"/>
      <c r="AM74" s="108"/>
    </row>
    <row r="75" spans="1:39" s="107" customFormat="1" x14ac:dyDescent="0.2">
      <c r="A75" s="110"/>
      <c r="AF75" s="108"/>
      <c r="AI75" s="108"/>
      <c r="AJ75" s="108"/>
      <c r="AK75" s="108"/>
      <c r="AL75" s="108"/>
      <c r="AM75" s="108"/>
    </row>
    <row r="76" spans="1:39" s="107" customFormat="1" x14ac:dyDescent="0.2">
      <c r="A76" s="110"/>
      <c r="AF76" s="108"/>
      <c r="AI76" s="108"/>
      <c r="AJ76" s="108"/>
      <c r="AK76" s="108"/>
      <c r="AL76" s="108"/>
      <c r="AM76" s="108"/>
    </row>
    <row r="77" spans="1:39" s="107" customFormat="1" x14ac:dyDescent="0.2">
      <c r="A77" s="110"/>
      <c r="AF77" s="108"/>
      <c r="AI77" s="108"/>
      <c r="AJ77" s="108"/>
      <c r="AK77" s="108"/>
      <c r="AL77" s="108"/>
      <c r="AM77" s="108"/>
    </row>
    <row r="78" spans="1:39" s="107" customFormat="1" x14ac:dyDescent="0.2">
      <c r="A78" s="110"/>
      <c r="AF78" s="108"/>
      <c r="AI78" s="108"/>
      <c r="AJ78" s="108"/>
      <c r="AK78" s="108"/>
      <c r="AL78" s="108"/>
      <c r="AM78" s="108"/>
    </row>
    <row r="79" spans="1:39" s="107" customFormat="1" x14ac:dyDescent="0.2">
      <c r="A79" s="110"/>
      <c r="AF79" s="108"/>
      <c r="AI79" s="108"/>
      <c r="AJ79" s="108"/>
      <c r="AK79" s="108"/>
      <c r="AL79" s="108"/>
      <c r="AM79" s="108"/>
    </row>
    <row r="80" spans="1:39" s="107" customFormat="1" x14ac:dyDescent="0.2">
      <c r="A80" s="110"/>
      <c r="AF80" s="108"/>
      <c r="AI80" s="108"/>
      <c r="AJ80" s="108"/>
      <c r="AK80" s="108"/>
      <c r="AL80" s="108"/>
      <c r="AM80" s="108"/>
    </row>
    <row r="81" spans="1:39" s="107" customFormat="1" x14ac:dyDescent="0.2">
      <c r="A81" s="110"/>
      <c r="AF81" s="108"/>
      <c r="AI81" s="108"/>
      <c r="AJ81" s="108"/>
      <c r="AK81" s="108"/>
      <c r="AL81" s="108"/>
      <c r="AM81" s="108"/>
    </row>
    <row r="82" spans="1:39" s="107" customFormat="1" x14ac:dyDescent="0.2">
      <c r="A82" s="110"/>
      <c r="AF82" s="108"/>
      <c r="AI82" s="108"/>
      <c r="AJ82" s="108"/>
      <c r="AK82" s="108"/>
      <c r="AL82" s="108"/>
      <c r="AM82" s="108"/>
    </row>
    <row r="83" spans="1:39" s="107" customFormat="1" x14ac:dyDescent="0.2">
      <c r="A83" s="110"/>
      <c r="AF83" s="108"/>
      <c r="AI83" s="108"/>
      <c r="AJ83" s="108"/>
      <c r="AK83" s="108"/>
      <c r="AL83" s="108"/>
      <c r="AM83" s="108"/>
    </row>
    <row r="84" spans="1:39" s="107" customFormat="1" x14ac:dyDescent="0.2">
      <c r="A84" s="110"/>
      <c r="AF84" s="108"/>
      <c r="AI84" s="108"/>
      <c r="AJ84" s="108"/>
      <c r="AK84" s="108"/>
      <c r="AL84" s="108"/>
      <c r="AM84" s="108"/>
    </row>
    <row r="85" spans="1:39" s="107" customFormat="1" x14ac:dyDescent="0.2">
      <c r="A85" s="110"/>
      <c r="AF85" s="108"/>
      <c r="AI85" s="108"/>
      <c r="AJ85" s="108"/>
      <c r="AK85" s="108"/>
      <c r="AL85" s="108"/>
      <c r="AM85" s="108"/>
    </row>
    <row r="86" spans="1:39" s="107" customFormat="1" x14ac:dyDescent="0.2">
      <c r="A86" s="110"/>
      <c r="AF86" s="108"/>
      <c r="AI86" s="108"/>
      <c r="AJ86" s="108"/>
      <c r="AK86" s="108"/>
      <c r="AL86" s="108"/>
      <c r="AM86" s="108"/>
    </row>
    <row r="87" spans="1:39" s="107" customFormat="1" x14ac:dyDescent="0.2">
      <c r="A87" s="110"/>
      <c r="AF87" s="108"/>
      <c r="AI87" s="108"/>
      <c r="AJ87" s="108"/>
      <c r="AK87" s="108"/>
      <c r="AL87" s="108"/>
      <c r="AM87" s="108"/>
    </row>
    <row r="88" spans="1:39" s="107" customFormat="1" x14ac:dyDescent="0.2">
      <c r="A88" s="110"/>
      <c r="AF88" s="108"/>
      <c r="AI88" s="108"/>
      <c r="AJ88" s="108"/>
      <c r="AK88" s="108"/>
      <c r="AL88" s="108"/>
      <c r="AM88" s="108"/>
    </row>
    <row r="89" spans="1:39" s="107" customFormat="1" x14ac:dyDescent="0.2">
      <c r="A89" s="110"/>
      <c r="AF89" s="108"/>
      <c r="AI89" s="108"/>
      <c r="AJ89" s="108"/>
      <c r="AK89" s="108"/>
      <c r="AL89" s="108"/>
      <c r="AM89" s="108"/>
    </row>
    <row r="90" spans="1:39" s="107" customFormat="1" x14ac:dyDescent="0.2">
      <c r="A90" s="110"/>
      <c r="AF90" s="108"/>
      <c r="AI90" s="108"/>
      <c r="AJ90" s="108"/>
      <c r="AK90" s="108"/>
      <c r="AL90" s="108"/>
      <c r="AM90" s="108"/>
    </row>
    <row r="91" spans="1:39" s="107" customFormat="1" x14ac:dyDescent="0.2">
      <c r="A91" s="110"/>
      <c r="AF91" s="108"/>
      <c r="AI91" s="108"/>
      <c r="AJ91" s="108"/>
      <c r="AK91" s="108"/>
      <c r="AL91" s="108"/>
      <c r="AM91" s="108"/>
    </row>
    <row r="92" spans="1:39" s="107" customFormat="1" x14ac:dyDescent="0.2">
      <c r="A92" s="110"/>
      <c r="AF92" s="108"/>
      <c r="AI92" s="108"/>
      <c r="AJ92" s="108"/>
      <c r="AK92" s="108"/>
      <c r="AL92" s="108"/>
      <c r="AM92" s="108"/>
    </row>
    <row r="93" spans="1:39" s="107" customFormat="1" x14ac:dyDescent="0.2">
      <c r="A93" s="110"/>
      <c r="AF93" s="108"/>
      <c r="AI93" s="108"/>
      <c r="AJ93" s="108"/>
      <c r="AK93" s="108"/>
      <c r="AL93" s="108"/>
      <c r="AM93" s="108"/>
    </row>
    <row r="94" spans="1:39" s="107" customFormat="1" x14ac:dyDescent="0.2">
      <c r="A94" s="110"/>
      <c r="AF94" s="108"/>
      <c r="AI94" s="108"/>
      <c r="AJ94" s="108"/>
      <c r="AK94" s="108"/>
      <c r="AL94" s="108"/>
      <c r="AM94" s="108"/>
    </row>
    <row r="95" spans="1:39" s="107" customFormat="1" x14ac:dyDescent="0.2">
      <c r="A95" s="110"/>
      <c r="AF95" s="108"/>
      <c r="AI95" s="108"/>
      <c r="AJ95" s="108"/>
      <c r="AK95" s="108"/>
      <c r="AL95" s="108"/>
      <c r="AM95" s="108"/>
    </row>
    <row r="96" spans="1:39" s="107" customFormat="1" x14ac:dyDescent="0.2">
      <c r="A96" s="110"/>
      <c r="AF96" s="108"/>
      <c r="AI96" s="108"/>
      <c r="AJ96" s="108"/>
      <c r="AK96" s="108"/>
      <c r="AL96" s="108"/>
      <c r="AM96" s="108"/>
    </row>
    <row r="97" spans="1:39" s="107" customFormat="1" x14ac:dyDescent="0.2">
      <c r="A97" s="110"/>
      <c r="AF97" s="108"/>
      <c r="AI97" s="108"/>
      <c r="AJ97" s="108"/>
      <c r="AK97" s="108"/>
      <c r="AL97" s="108"/>
      <c r="AM97" s="108"/>
    </row>
    <row r="98" spans="1:39" s="107" customFormat="1" x14ac:dyDescent="0.2">
      <c r="A98" s="110"/>
      <c r="AF98" s="108"/>
      <c r="AI98" s="108"/>
      <c r="AJ98" s="108"/>
      <c r="AK98" s="108"/>
      <c r="AL98" s="108"/>
      <c r="AM98" s="108"/>
    </row>
    <row r="99" spans="1:39" s="107" customFormat="1" x14ac:dyDescent="0.2">
      <c r="A99" s="110"/>
      <c r="AF99" s="108"/>
      <c r="AI99" s="108"/>
      <c r="AJ99" s="108"/>
      <c r="AK99" s="108"/>
      <c r="AL99" s="108"/>
      <c r="AM99" s="108"/>
    </row>
    <row r="100" spans="1:39" s="107" customFormat="1" x14ac:dyDescent="0.2">
      <c r="A100" s="110"/>
      <c r="AF100" s="108"/>
      <c r="AI100" s="108"/>
      <c r="AJ100" s="108"/>
      <c r="AK100" s="108"/>
      <c r="AL100" s="108"/>
      <c r="AM100" s="108"/>
    </row>
    <row r="101" spans="1:39" s="107" customFormat="1" x14ac:dyDescent="0.2">
      <c r="A101" s="110"/>
      <c r="AF101" s="108"/>
      <c r="AI101" s="108"/>
      <c r="AJ101" s="108"/>
      <c r="AK101" s="108"/>
      <c r="AL101" s="108"/>
      <c r="AM101" s="108"/>
    </row>
    <row r="102" spans="1:39" s="107" customFormat="1" x14ac:dyDescent="0.2">
      <c r="A102" s="110"/>
      <c r="AF102" s="108"/>
      <c r="AI102" s="108"/>
      <c r="AJ102" s="108"/>
      <c r="AK102" s="108"/>
      <c r="AL102" s="108"/>
      <c r="AM102" s="108"/>
    </row>
    <row r="103" spans="1:39" s="107" customFormat="1" x14ac:dyDescent="0.2">
      <c r="A103" s="110"/>
      <c r="AF103" s="108"/>
      <c r="AI103" s="108"/>
      <c r="AJ103" s="108"/>
      <c r="AK103" s="108"/>
      <c r="AL103" s="108"/>
      <c r="AM103" s="108"/>
    </row>
    <row r="104" spans="1:39" s="107" customFormat="1" x14ac:dyDescent="0.2">
      <c r="A104" s="110"/>
      <c r="AF104" s="108"/>
      <c r="AI104" s="108"/>
      <c r="AJ104" s="108"/>
      <c r="AK104" s="108"/>
      <c r="AL104" s="108"/>
      <c r="AM104" s="108"/>
    </row>
    <row r="105" spans="1:39" s="107" customFormat="1" x14ac:dyDescent="0.2">
      <c r="A105" s="110"/>
      <c r="AF105" s="108"/>
      <c r="AI105" s="108"/>
      <c r="AJ105" s="108"/>
      <c r="AK105" s="108"/>
      <c r="AL105" s="108"/>
      <c r="AM105" s="108"/>
    </row>
    <row r="106" spans="1:39" s="107" customFormat="1" x14ac:dyDescent="0.2">
      <c r="A106" s="110"/>
      <c r="AF106" s="108"/>
      <c r="AI106" s="108"/>
      <c r="AJ106" s="108"/>
      <c r="AK106" s="108"/>
      <c r="AL106" s="108"/>
      <c r="AM106" s="108"/>
    </row>
    <row r="107" spans="1:39" s="107" customFormat="1" x14ac:dyDescent="0.2">
      <c r="A107" s="110"/>
      <c r="AF107" s="108"/>
      <c r="AI107" s="108"/>
      <c r="AJ107" s="108"/>
      <c r="AK107" s="108"/>
      <c r="AL107" s="108"/>
      <c r="AM107" s="108"/>
    </row>
    <row r="108" spans="1:39" s="107" customFormat="1" x14ac:dyDescent="0.2">
      <c r="A108" s="110"/>
      <c r="AF108" s="108"/>
      <c r="AI108" s="108"/>
      <c r="AJ108" s="108"/>
      <c r="AK108" s="108"/>
      <c r="AL108" s="108"/>
      <c r="AM108" s="108"/>
    </row>
    <row r="109" spans="1:39" s="107" customFormat="1" x14ac:dyDescent="0.2">
      <c r="A109" s="110"/>
      <c r="AF109" s="108"/>
      <c r="AI109" s="108"/>
      <c r="AJ109" s="108"/>
      <c r="AK109" s="108"/>
      <c r="AL109" s="108"/>
      <c r="AM109" s="108"/>
    </row>
    <row r="110" spans="1:39" s="107" customFormat="1" x14ac:dyDescent="0.2">
      <c r="A110" s="110"/>
      <c r="AF110" s="108"/>
      <c r="AI110" s="108"/>
      <c r="AJ110" s="108"/>
      <c r="AK110" s="108"/>
      <c r="AL110" s="108"/>
      <c r="AM110" s="108"/>
    </row>
    <row r="111" spans="1:39" s="107" customFormat="1" x14ac:dyDescent="0.2">
      <c r="A111" s="110"/>
      <c r="AF111" s="108"/>
      <c r="AI111" s="108"/>
      <c r="AJ111" s="108"/>
      <c r="AK111" s="108"/>
      <c r="AL111" s="108"/>
      <c r="AM111" s="108"/>
    </row>
    <row r="112" spans="1:39" s="107" customFormat="1" x14ac:dyDescent="0.2">
      <c r="A112" s="110"/>
      <c r="AF112" s="108"/>
      <c r="AI112" s="108"/>
      <c r="AJ112" s="108"/>
      <c r="AK112" s="108"/>
      <c r="AL112" s="108"/>
      <c r="AM112" s="108"/>
    </row>
    <row r="113" spans="1:39" s="107" customFormat="1" x14ac:dyDescent="0.2">
      <c r="A113" s="110"/>
      <c r="AF113" s="108"/>
      <c r="AI113" s="108"/>
      <c r="AJ113" s="108"/>
      <c r="AK113" s="108"/>
      <c r="AL113" s="108"/>
      <c r="AM113" s="108"/>
    </row>
    <row r="114" spans="1:39" s="107" customFormat="1" x14ac:dyDescent="0.2">
      <c r="A114" s="110"/>
      <c r="AF114" s="108"/>
      <c r="AI114" s="108"/>
      <c r="AJ114" s="108"/>
      <c r="AK114" s="108"/>
      <c r="AL114" s="108"/>
      <c r="AM114" s="108"/>
    </row>
    <row r="115" spans="1:39" s="107" customFormat="1" x14ac:dyDescent="0.2">
      <c r="A115" s="110"/>
      <c r="AF115" s="108"/>
      <c r="AI115" s="108"/>
      <c r="AJ115" s="108"/>
      <c r="AK115" s="108"/>
      <c r="AL115" s="108"/>
      <c r="AM115" s="108"/>
    </row>
    <row r="116" spans="1:39" s="107" customFormat="1" x14ac:dyDescent="0.2">
      <c r="A116" s="110"/>
      <c r="AF116" s="108"/>
      <c r="AI116" s="108"/>
      <c r="AJ116" s="108"/>
      <c r="AK116" s="108"/>
      <c r="AL116" s="108"/>
      <c r="AM116" s="108"/>
    </row>
    <row r="117" spans="1:39" s="107" customFormat="1" x14ac:dyDescent="0.2">
      <c r="A117" s="110"/>
      <c r="AF117" s="108"/>
      <c r="AI117" s="108"/>
      <c r="AJ117" s="108"/>
      <c r="AK117" s="108"/>
      <c r="AL117" s="108"/>
      <c r="AM117" s="108"/>
    </row>
    <row r="118" spans="1:39" s="107" customFormat="1" x14ac:dyDescent="0.2">
      <c r="A118" s="110"/>
      <c r="AF118" s="108"/>
      <c r="AI118" s="108"/>
      <c r="AJ118" s="108"/>
      <c r="AK118" s="108"/>
      <c r="AL118" s="108"/>
      <c r="AM118" s="108"/>
    </row>
    <row r="119" spans="1:39" s="107" customFormat="1" x14ac:dyDescent="0.2">
      <c r="A119" s="110"/>
      <c r="AF119" s="108"/>
      <c r="AI119" s="108"/>
      <c r="AJ119" s="108"/>
      <c r="AK119" s="108"/>
      <c r="AL119" s="108"/>
      <c r="AM119" s="108"/>
    </row>
    <row r="120" spans="1:39" s="107" customFormat="1" x14ac:dyDescent="0.2">
      <c r="A120" s="110"/>
      <c r="AF120" s="108"/>
      <c r="AI120" s="108"/>
      <c r="AJ120" s="108"/>
      <c r="AK120" s="108"/>
      <c r="AL120" s="108"/>
      <c r="AM120" s="108"/>
    </row>
    <row r="121" spans="1:39" s="107" customFormat="1" x14ac:dyDescent="0.2">
      <c r="A121" s="110"/>
      <c r="AF121" s="108"/>
      <c r="AI121" s="108"/>
      <c r="AJ121" s="108"/>
      <c r="AK121" s="108"/>
      <c r="AL121" s="108"/>
      <c r="AM121" s="108"/>
    </row>
  </sheetData>
  <mergeCells count="14">
    <mergeCell ref="K9:O9"/>
    <mergeCell ref="A37:AH37"/>
    <mergeCell ref="A45:AH45"/>
    <mergeCell ref="Q9:U9"/>
    <mergeCell ref="V9:Y9"/>
    <mergeCell ref="AA10:AD10"/>
    <mergeCell ref="K10:O10"/>
    <mergeCell ref="A21:AH21"/>
    <mergeCell ref="A29:AH29"/>
    <mergeCell ref="AI10:AJ10"/>
    <mergeCell ref="AL10:AM10"/>
    <mergeCell ref="AA9:AD9"/>
    <mergeCell ref="Q10:T10"/>
    <mergeCell ref="V10:Y10"/>
  </mergeCells>
  <phoneticPr fontId="0" type="noConversion"/>
  <pageMargins left="0.25" right="0.25" top="0.75" bottom="0.75" header="0.3" footer="0.3"/>
  <pageSetup orientation="landscape" copies="1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"/>
  <sheetViews>
    <sheetView zoomScale="125" zoomScaleNormal="125" zoomScalePageLayoutView="125" workbookViewId="0">
      <pane ySplit="4" topLeftCell="A32" activePane="bottomLeft" state="frozen"/>
      <selection pane="bottomLeft" activeCell="C40" sqref="C40"/>
    </sheetView>
  </sheetViews>
  <sheetFormatPr defaultColWidth="8.85546875" defaultRowHeight="12.75" x14ac:dyDescent="0.2"/>
  <cols>
    <col min="1" max="1" width="31.85546875" bestFit="1" customWidth="1"/>
    <col min="2" max="2" width="8.85546875" style="22"/>
    <col min="3" max="3" width="32" customWidth="1"/>
  </cols>
  <sheetData>
    <row r="1" spans="1:20" x14ac:dyDescent="0.2">
      <c r="A1" s="153" t="s">
        <v>48</v>
      </c>
      <c r="B1" s="154"/>
      <c r="C1" s="155"/>
    </row>
    <row r="2" spans="1:20" x14ac:dyDescent="0.2">
      <c r="A2" s="156" t="s">
        <v>49</v>
      </c>
      <c r="B2" s="154"/>
      <c r="C2" s="155"/>
    </row>
    <row r="3" spans="1:20" x14ac:dyDescent="0.2">
      <c r="A3" s="6"/>
      <c r="B3" s="19"/>
      <c r="C3" s="4"/>
    </row>
    <row r="4" spans="1:20" x14ac:dyDescent="0.2">
      <c r="B4" s="20" t="s">
        <v>30</v>
      </c>
      <c r="C4" s="5" t="s">
        <v>50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T4" s="1"/>
    </row>
    <row r="5" spans="1:20" x14ac:dyDescent="0.2">
      <c r="A5" s="7" t="s">
        <v>33</v>
      </c>
      <c r="B5" s="19"/>
      <c r="C5" s="3"/>
    </row>
    <row r="6" spans="1:20" x14ac:dyDescent="0.2">
      <c r="A6" s="3"/>
      <c r="B6" s="19"/>
      <c r="C6" s="3"/>
    </row>
    <row r="7" spans="1:20" x14ac:dyDescent="0.2">
      <c r="A7" s="3" t="s">
        <v>14</v>
      </c>
      <c r="B7" s="19"/>
      <c r="C7" s="18" t="s">
        <v>83</v>
      </c>
      <c r="D7" s="118" t="str">
        <f>'Sorting Hat'!J7</f>
        <v>Mater Dei - 3:52 PM</v>
      </c>
    </row>
    <row r="8" spans="1:20" x14ac:dyDescent="0.2">
      <c r="A8" s="3" t="s">
        <v>15</v>
      </c>
      <c r="B8" s="19"/>
      <c r="C8" s="18" t="s">
        <v>83</v>
      </c>
      <c r="D8" s="118" t="str">
        <f>'Sorting Hat'!M7</f>
        <v>Mater Dei - 3:52 PM</v>
      </c>
    </row>
    <row r="9" spans="1:20" x14ac:dyDescent="0.2">
      <c r="A9" s="3" t="s">
        <v>51</v>
      </c>
      <c r="B9" s="19"/>
      <c r="C9" s="18" t="s">
        <v>83</v>
      </c>
      <c r="D9" s="118" t="str">
        <f>'Sorting Hat'!D7</f>
        <v>Mater Dei - 3:52 PM</v>
      </c>
    </row>
    <row r="10" spans="1:20" x14ac:dyDescent="0.2">
      <c r="A10" s="3" t="s">
        <v>52</v>
      </c>
      <c r="B10" s="19"/>
      <c r="C10" s="18" t="s">
        <v>84</v>
      </c>
      <c r="D10" s="118" t="str">
        <f>'Sorting Hat'!A7</f>
        <v>St. Charles - 3:13 PM</v>
      </c>
    </row>
    <row r="11" spans="1:20" x14ac:dyDescent="0.2">
      <c r="A11" s="3" t="s">
        <v>53</v>
      </c>
      <c r="B11" s="21"/>
      <c r="C11" s="3" t="s">
        <v>84</v>
      </c>
      <c r="D11" s="118" t="str">
        <f>'Sorting Hat'!G9</f>
        <v>St. Charles - 3:13 PM</v>
      </c>
    </row>
    <row r="12" spans="1:20" x14ac:dyDescent="0.2">
      <c r="A12" s="3" t="s">
        <v>54</v>
      </c>
      <c r="B12" s="21"/>
      <c r="C12" s="3" t="s">
        <v>85</v>
      </c>
      <c r="D12" s="118" t="str">
        <f>'Sorting Hat'!G8</f>
        <v>Nashville - 3:26 PM</v>
      </c>
    </row>
    <row r="13" spans="1:20" x14ac:dyDescent="0.2">
      <c r="A13" s="3" t="s">
        <v>55</v>
      </c>
      <c r="B13" s="21"/>
      <c r="C13" s="3" t="s">
        <v>83</v>
      </c>
      <c r="D13" s="118" t="str">
        <f>'Sorting Hat'!G7</f>
        <v>Mater Dei - 3:52 PM</v>
      </c>
    </row>
    <row r="14" spans="1:20" x14ac:dyDescent="0.2">
      <c r="A14" s="3"/>
      <c r="B14" s="19"/>
      <c r="C14" s="3"/>
    </row>
    <row r="15" spans="1:20" x14ac:dyDescent="0.2">
      <c r="A15" s="3"/>
      <c r="B15" s="19"/>
      <c r="C15" s="3"/>
    </row>
    <row r="16" spans="1:20" x14ac:dyDescent="0.2">
      <c r="A16" s="3"/>
      <c r="B16" s="19"/>
      <c r="C16" s="3"/>
    </row>
    <row r="17" spans="1:4" x14ac:dyDescent="0.2">
      <c r="A17" s="7" t="s">
        <v>35</v>
      </c>
      <c r="B17" s="19"/>
      <c r="C17" s="3"/>
    </row>
    <row r="18" spans="1:4" x14ac:dyDescent="0.2">
      <c r="A18" s="3"/>
      <c r="B18" s="19"/>
      <c r="C18" s="3"/>
    </row>
    <row r="19" spans="1:4" x14ac:dyDescent="0.2">
      <c r="A19" s="3" t="s">
        <v>14</v>
      </c>
      <c r="B19" s="19"/>
      <c r="C19" s="18" t="s">
        <v>87</v>
      </c>
      <c r="D19" s="118" t="str">
        <f>'Sorting Hat'!J15</f>
        <v>Triad - 5:02 PM</v>
      </c>
    </row>
    <row r="20" spans="1:4" x14ac:dyDescent="0.2">
      <c r="A20" s="3" t="s">
        <v>15</v>
      </c>
      <c r="B20" s="19"/>
      <c r="C20" s="18" t="s">
        <v>87</v>
      </c>
      <c r="D20" s="118" t="str">
        <f>'Sorting Hat'!M15</f>
        <v>Triad - 5:02 PM</v>
      </c>
    </row>
    <row r="21" spans="1:4" x14ac:dyDescent="0.2">
      <c r="A21" s="3" t="s">
        <v>51</v>
      </c>
      <c r="B21" s="19"/>
      <c r="C21" s="18" t="s">
        <v>87</v>
      </c>
      <c r="D21" s="118" t="str">
        <f>'Sorting Hat'!D15</f>
        <v>Triad - 5:02 PM</v>
      </c>
    </row>
    <row r="22" spans="1:4" x14ac:dyDescent="0.2">
      <c r="A22" s="3" t="s">
        <v>52</v>
      </c>
      <c r="B22" s="19"/>
      <c r="C22" s="18" t="s">
        <v>88</v>
      </c>
      <c r="D22" s="118" t="str">
        <f>'Sorting Hat'!A15</f>
        <v>Mascoutah - 4:23 PM</v>
      </c>
    </row>
    <row r="23" spans="1:4" x14ac:dyDescent="0.2">
      <c r="A23" s="3" t="s">
        <v>53</v>
      </c>
      <c r="B23" s="21"/>
      <c r="C23" s="3" t="s">
        <v>89</v>
      </c>
      <c r="D23" s="118" t="str">
        <f>'Sorting Hat'!G17</f>
        <v>Highland - 4:49 PM</v>
      </c>
    </row>
    <row r="24" spans="1:4" x14ac:dyDescent="0.2">
      <c r="A24" s="3" t="s">
        <v>54</v>
      </c>
      <c r="B24" s="21"/>
      <c r="C24" s="3" t="s">
        <v>88</v>
      </c>
      <c r="D24" s="118" t="str">
        <f>'Sorting Hat'!G16</f>
        <v>Mascoutah - 4:23 PM</v>
      </c>
    </row>
    <row r="25" spans="1:4" x14ac:dyDescent="0.2">
      <c r="A25" s="3" t="s">
        <v>55</v>
      </c>
      <c r="B25" s="21"/>
      <c r="C25" s="3" t="s">
        <v>87</v>
      </c>
      <c r="D25" s="118" t="str">
        <f>'Sorting Hat'!G15</f>
        <v>Triad - 5:02 PM</v>
      </c>
    </row>
    <row r="26" spans="1:4" x14ac:dyDescent="0.2">
      <c r="A26" s="3"/>
      <c r="B26" s="19"/>
      <c r="C26" s="3"/>
    </row>
    <row r="27" spans="1:4" x14ac:dyDescent="0.2">
      <c r="A27" s="3"/>
      <c r="B27" s="19"/>
      <c r="C27" s="3"/>
    </row>
    <row r="28" spans="1:4" x14ac:dyDescent="0.2">
      <c r="A28" s="3" t="s">
        <v>56</v>
      </c>
      <c r="B28" s="19"/>
      <c r="C28" s="3" t="s">
        <v>87</v>
      </c>
      <c r="D28" t="s">
        <v>87</v>
      </c>
    </row>
    <row r="29" spans="1:4" x14ac:dyDescent="0.2">
      <c r="A29" s="3"/>
      <c r="B29" s="19"/>
      <c r="C29" s="3"/>
    </row>
    <row r="30" spans="1:4" x14ac:dyDescent="0.2">
      <c r="A30" s="3"/>
      <c r="B30" s="19"/>
      <c r="C30" s="3"/>
    </row>
    <row r="31" spans="1:4" x14ac:dyDescent="0.2">
      <c r="A31" s="7" t="s">
        <v>36</v>
      </c>
      <c r="B31" s="19"/>
      <c r="C31" s="3"/>
    </row>
    <row r="32" spans="1:4" x14ac:dyDescent="0.2">
      <c r="A32" s="3"/>
      <c r="B32" s="19"/>
      <c r="C32" s="3"/>
    </row>
    <row r="33" spans="1:4" x14ac:dyDescent="0.2">
      <c r="A33" s="3" t="s">
        <v>14</v>
      </c>
      <c r="B33" s="19"/>
      <c r="C33" s="131" t="s">
        <v>94</v>
      </c>
      <c r="D33" s="118" t="str">
        <f>'Sorting Hat'!J23</f>
        <v>Ft. Zumwalt North - 7:50 PM</v>
      </c>
    </row>
    <row r="34" spans="1:4" x14ac:dyDescent="0.2">
      <c r="A34" s="3" t="s">
        <v>15</v>
      </c>
      <c r="B34" s="19"/>
      <c r="C34" s="131" t="s">
        <v>94</v>
      </c>
      <c r="D34" s="118" t="str">
        <f>'Sorting Hat'!M23</f>
        <v>Ft. Zumwalt North - 7:50 PM</v>
      </c>
    </row>
    <row r="35" spans="1:4" x14ac:dyDescent="0.2">
      <c r="A35" s="3" t="s">
        <v>51</v>
      </c>
      <c r="B35" s="19"/>
      <c r="C35" s="131" t="s">
        <v>93</v>
      </c>
      <c r="D35" s="118" t="str">
        <f>'Sorting Hat'!D23</f>
        <v>Ft. Zumwalt South - 7:24 PM</v>
      </c>
    </row>
    <row r="36" spans="1:4" x14ac:dyDescent="0.2">
      <c r="A36" s="3" t="s">
        <v>52</v>
      </c>
      <c r="B36" s="19"/>
      <c r="C36" s="131" t="s">
        <v>94</v>
      </c>
      <c r="D36" s="118" t="str">
        <f>'Sorting Hat'!A23</f>
        <v>Francis Howell North  - 7:11 PM</v>
      </c>
    </row>
    <row r="37" spans="1:4" x14ac:dyDescent="0.2">
      <c r="A37" s="3" t="s">
        <v>53</v>
      </c>
      <c r="B37" s="21"/>
      <c r="C37" s="131" t="s">
        <v>95</v>
      </c>
      <c r="D37" s="118" t="str">
        <f>'Sorting Hat'!G25</f>
        <v>Francis Howell - 7:37 PM</v>
      </c>
    </row>
    <row r="38" spans="1:4" x14ac:dyDescent="0.2">
      <c r="A38" s="3" t="s">
        <v>54</v>
      </c>
      <c r="B38" s="21"/>
      <c r="C38" s="131" t="s">
        <v>96</v>
      </c>
      <c r="D38" s="130" t="str">
        <f>'Sorting Hat'!G24</f>
        <v>Granite City - 6:58 PM</v>
      </c>
    </row>
    <row r="39" spans="1:4" x14ac:dyDescent="0.2">
      <c r="A39" s="3" t="s">
        <v>55</v>
      </c>
      <c r="B39" s="21"/>
      <c r="C39" s="131" t="s">
        <v>94</v>
      </c>
      <c r="D39" s="118" t="str">
        <f>'Sorting Hat'!G23</f>
        <v>Ft. Zumwalt North - 7:50 PM</v>
      </c>
    </row>
    <row r="40" spans="1:4" x14ac:dyDescent="0.2">
      <c r="A40" s="3"/>
      <c r="B40" s="19"/>
      <c r="C40" s="3"/>
    </row>
    <row r="41" spans="1:4" x14ac:dyDescent="0.2">
      <c r="A41" s="3"/>
      <c r="B41" s="19"/>
      <c r="C41" s="3"/>
    </row>
    <row r="42" spans="1:4" x14ac:dyDescent="0.2">
      <c r="A42" s="7" t="s">
        <v>37</v>
      </c>
      <c r="B42" s="19"/>
      <c r="C42" s="3"/>
    </row>
    <row r="43" spans="1:4" x14ac:dyDescent="0.2">
      <c r="A43" s="3"/>
      <c r="B43" s="19"/>
      <c r="C43" s="3"/>
    </row>
    <row r="44" spans="1:4" x14ac:dyDescent="0.2">
      <c r="A44" s="3" t="s">
        <v>14</v>
      </c>
      <c r="B44" s="19"/>
      <c r="C44" s="131" t="s">
        <v>90</v>
      </c>
      <c r="D44" s="118" t="str">
        <f>'Sorting Hat'!J31</f>
        <v>Belleville East - 8:36 PM</v>
      </c>
    </row>
    <row r="45" spans="1:4" x14ac:dyDescent="0.2">
      <c r="A45" s="3" t="s">
        <v>15</v>
      </c>
      <c r="B45" s="19"/>
      <c r="C45" s="131" t="s">
        <v>90</v>
      </c>
      <c r="D45" s="118" t="str">
        <f>'Sorting Hat'!M31</f>
        <v>Belleville East - 8:36 PM</v>
      </c>
    </row>
    <row r="46" spans="1:4" x14ac:dyDescent="0.2">
      <c r="A46" s="3" t="s">
        <v>51</v>
      </c>
      <c r="B46" s="19"/>
      <c r="C46" s="131" t="s">
        <v>91</v>
      </c>
      <c r="D46" s="118" t="str">
        <f>'Sorting Hat'!D31</f>
        <v>Rockwood Summit - 8:49 PM</v>
      </c>
    </row>
    <row r="47" spans="1:4" x14ac:dyDescent="0.2">
      <c r="A47" s="3" t="s">
        <v>52</v>
      </c>
      <c r="B47" s="19"/>
      <c r="C47" s="131" t="s">
        <v>90</v>
      </c>
      <c r="D47" s="118" t="str">
        <f>'Sorting Hat'!A31</f>
        <v>Belleville East - 8:36 PM</v>
      </c>
    </row>
    <row r="48" spans="1:4" x14ac:dyDescent="0.2">
      <c r="A48" s="3" t="s">
        <v>53</v>
      </c>
      <c r="B48" s="21"/>
      <c r="C48" s="131" t="s">
        <v>92</v>
      </c>
      <c r="D48" s="118" t="str">
        <f>'Sorting Hat'!G33</f>
        <v>Francis Howell Central - 8:10 PM</v>
      </c>
    </row>
    <row r="49" spans="1:4" x14ac:dyDescent="0.2">
      <c r="A49" s="3" t="s">
        <v>54</v>
      </c>
      <c r="B49" s="21"/>
      <c r="C49" s="131" t="s">
        <v>91</v>
      </c>
      <c r="D49" s="118" t="str">
        <f>'Sorting Hat'!G32</f>
        <v>Rockwood Summit - 8:49 PM</v>
      </c>
    </row>
    <row r="50" spans="1:4" x14ac:dyDescent="0.2">
      <c r="A50" s="3" t="s">
        <v>55</v>
      </c>
      <c r="B50" s="21"/>
      <c r="C50" s="131" t="s">
        <v>90</v>
      </c>
      <c r="D50" s="118" t="str">
        <f>'Sorting Hat'!G31</f>
        <v>Belleville East - 8:36 PM</v>
      </c>
    </row>
    <row r="51" spans="1:4" x14ac:dyDescent="0.2">
      <c r="A51" s="3"/>
      <c r="B51" s="19"/>
      <c r="C51" s="3"/>
    </row>
    <row r="52" spans="1:4" x14ac:dyDescent="0.2">
      <c r="A52" s="3"/>
      <c r="B52" s="19"/>
      <c r="C52" s="3"/>
    </row>
    <row r="53" spans="1:4" x14ac:dyDescent="0.2">
      <c r="A53" s="3" t="s">
        <v>86</v>
      </c>
      <c r="B53" s="19"/>
      <c r="C53" s="131" t="s">
        <v>93</v>
      </c>
      <c r="D53" s="118" t="str">
        <f>'Sorting Hat'!D23</f>
        <v>Ft. Zumwalt South - 7:24 PM</v>
      </c>
    </row>
    <row r="54" spans="1:4" x14ac:dyDescent="0.2">
      <c r="A54" s="3"/>
      <c r="B54" s="19"/>
      <c r="C54" s="3"/>
    </row>
    <row r="55" spans="1:4" x14ac:dyDescent="0.2">
      <c r="A55" s="3" t="s">
        <v>57</v>
      </c>
      <c r="B55" s="19"/>
      <c r="C55" s="131" t="s">
        <v>94</v>
      </c>
      <c r="D55" s="118" t="str">
        <f>'Sorting Hat'!G23</f>
        <v>Ft. Zumwalt North - 7:50 PM</v>
      </c>
    </row>
  </sheetData>
  <mergeCells count="2">
    <mergeCell ref="A1:C1"/>
    <mergeCell ref="A2:C2"/>
  </mergeCells>
  <phoneticPr fontId="0" type="noConversion"/>
  <pageMargins left="0.75" right="0.75" top="1" bottom="1" header="0.5" footer="0.5"/>
  <pageSetup orientation="portrait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workbookViewId="0">
      <pane ySplit="5" topLeftCell="A21" activePane="bottomLeft" state="frozen"/>
      <selection pane="bottomLeft" activeCell="M30" sqref="M30:N35"/>
    </sheetView>
  </sheetViews>
  <sheetFormatPr defaultColWidth="8.85546875" defaultRowHeight="15" x14ac:dyDescent="0.25"/>
  <cols>
    <col min="1" max="1" width="28.85546875" style="8" customWidth="1"/>
    <col min="2" max="2" width="8.85546875" style="9"/>
    <col min="3" max="3" width="8.85546875" style="14"/>
    <col min="4" max="4" width="21.7109375" style="14" customWidth="1"/>
    <col min="5" max="5" width="8.85546875" style="10"/>
    <col min="6" max="6" width="8.85546875" style="15"/>
    <col min="7" max="7" width="21.7109375" style="15" customWidth="1"/>
    <col min="8" max="8" width="8.85546875" style="11"/>
    <col min="9" max="9" width="8.85546875" style="16"/>
    <col min="10" max="10" width="21" style="16" customWidth="1"/>
    <col min="11" max="11" width="8.85546875" style="12" customWidth="1"/>
    <col min="12" max="12" width="8.85546875" style="17" customWidth="1"/>
    <col min="13" max="13" width="22.28515625" style="17" customWidth="1"/>
    <col min="14" max="14" width="8.85546875" style="13"/>
    <col min="15" max="16384" width="8.85546875" style="8"/>
  </cols>
  <sheetData>
    <row r="1" spans="1:14" ht="45" x14ac:dyDescent="0.25">
      <c r="A1" s="8" t="str">
        <f>+Totals!A9</f>
        <v>Judge</v>
      </c>
      <c r="B1" s="9" t="str">
        <f>+Totals!B9</f>
        <v>Becca Sullens</v>
      </c>
      <c r="D1" s="8" t="str">
        <f>Totals!A9</f>
        <v>Judge</v>
      </c>
      <c r="E1" s="10" t="str">
        <f>+Totals!D9</f>
        <v>Chris Sakowski</v>
      </c>
      <c r="G1" s="23" t="str">
        <f>Totals!A9</f>
        <v>Judge</v>
      </c>
      <c r="H1" s="11">
        <f>+Totals!AF9</f>
        <v>0</v>
      </c>
      <c r="J1" s="24" t="str">
        <f>Totals!A9</f>
        <v>Judge</v>
      </c>
      <c r="K1" s="12">
        <f>+Totals!AI9</f>
        <v>0</v>
      </c>
      <c r="M1" s="25" t="str">
        <f>Totals!A9</f>
        <v>Judge</v>
      </c>
      <c r="N1" s="13">
        <f>+Totals!AL9</f>
        <v>0</v>
      </c>
    </row>
    <row r="2" spans="1:14" ht="60" x14ac:dyDescent="0.25">
      <c r="A2" s="8" t="str">
        <f>+Totals!A10</f>
        <v>Category</v>
      </c>
      <c r="B2" s="9" t="str">
        <f>+Totals!B10</f>
        <v>Auxiliary</v>
      </c>
      <c r="D2" s="8" t="str">
        <f>Totals!A10</f>
        <v>Category</v>
      </c>
      <c r="E2" s="10" t="str">
        <f>+Totals!D10</f>
        <v>Percussion</v>
      </c>
      <c r="G2" s="23" t="str">
        <f>Totals!A10</f>
        <v>Category</v>
      </c>
      <c r="H2" s="11">
        <f>+Totals!AF10</f>
        <v>0</v>
      </c>
      <c r="J2" s="24" t="str">
        <f>Totals!A10</f>
        <v>Category</v>
      </c>
      <c r="K2" s="12" t="str">
        <f>+Totals!AI10</f>
        <v>Outstanding Music</v>
      </c>
      <c r="M2" s="25" t="str">
        <f>Totals!A10</f>
        <v>Category</v>
      </c>
      <c r="N2" s="13" t="str">
        <f>+Totals!AL10</f>
        <v>Outstanding Visual</v>
      </c>
    </row>
    <row r="3" spans="1:14" x14ac:dyDescent="0.25">
      <c r="A3" s="8" t="str">
        <f>+Totals!A11</f>
        <v>Possible Points</v>
      </c>
      <c r="B3" s="9">
        <f>+Totals!B11</f>
        <v>200</v>
      </c>
      <c r="D3" s="8" t="str">
        <f>Totals!A11</f>
        <v>Possible Points</v>
      </c>
      <c r="E3" s="10">
        <f>+Totals!D11</f>
        <v>200</v>
      </c>
      <c r="G3" s="23" t="str">
        <f>Totals!A11</f>
        <v>Possible Points</v>
      </c>
      <c r="H3" s="11" t="str">
        <f>+Totals!AF11</f>
        <v>Final</v>
      </c>
      <c r="J3" s="24" t="str">
        <f>Totals!A11</f>
        <v>Possible Points</v>
      </c>
      <c r="K3" s="12">
        <f>+Totals!AI11</f>
        <v>0</v>
      </c>
      <c r="M3" s="25" t="str">
        <f>Totals!A11</f>
        <v>Possible Points</v>
      </c>
      <c r="N3" s="13">
        <f>+Totals!AL11</f>
        <v>0</v>
      </c>
    </row>
    <row r="4" spans="1:14" ht="45" x14ac:dyDescent="0.25">
      <c r="A4" s="8">
        <f>+Totals!A12</f>
        <v>0</v>
      </c>
      <c r="B4" s="9" t="str">
        <f>+Totals!B12</f>
        <v>Auxiliary</v>
      </c>
      <c r="D4" s="8">
        <f>Totals!A12</f>
        <v>0</v>
      </c>
      <c r="E4" s="10" t="str">
        <f>+Totals!D12</f>
        <v>Percussion</v>
      </c>
      <c r="G4" s="23">
        <f>Totals!A12</f>
        <v>0</v>
      </c>
      <c r="H4" s="11" t="str">
        <f>+Totals!AF12</f>
        <v>Score</v>
      </c>
      <c r="J4" s="24">
        <f>Totals!A12</f>
        <v>0</v>
      </c>
      <c r="K4" s="12" t="str">
        <f>+Totals!AI12</f>
        <v>Pts</v>
      </c>
      <c r="M4" s="25">
        <f>Totals!A12</f>
        <v>0</v>
      </c>
      <c r="N4" s="13" t="str">
        <f>+Totals!AL12</f>
        <v>Pts</v>
      </c>
    </row>
    <row r="5" spans="1:14" x14ac:dyDescent="0.25">
      <c r="A5" s="8" t="str">
        <f>+Totals!A13</f>
        <v>Bands By Class</v>
      </c>
      <c r="B5" s="9">
        <f>+Totals!B13</f>
        <v>0</v>
      </c>
      <c r="D5" s="8" t="str">
        <f>Totals!A13</f>
        <v>Bands By Class</v>
      </c>
      <c r="E5" s="10">
        <f>+Totals!D13</f>
        <v>0</v>
      </c>
      <c r="G5" s="23" t="str">
        <f>Totals!A13</f>
        <v>Bands By Class</v>
      </c>
      <c r="H5" s="11">
        <f>+Totals!AF13</f>
        <v>0</v>
      </c>
      <c r="J5" s="24" t="str">
        <f>Totals!A13</f>
        <v>Bands By Class</v>
      </c>
      <c r="K5" s="12">
        <f>+Totals!AI13</f>
        <v>0</v>
      </c>
      <c r="M5" s="25" t="str">
        <f>Totals!A13</f>
        <v>Bands By Class</v>
      </c>
      <c r="N5" s="13">
        <f>+Totals!AL13</f>
        <v>0</v>
      </c>
    </row>
    <row r="6" spans="1:14" s="26" customFormat="1" x14ac:dyDescent="0.25">
      <c r="A6" s="26" t="str">
        <f>+Totals!A14</f>
        <v>Class 1A</v>
      </c>
      <c r="B6" s="27">
        <f>+Totals!B14</f>
        <v>0</v>
      </c>
      <c r="C6" s="28"/>
      <c r="D6" s="26" t="str">
        <f>Totals!A14</f>
        <v>Class 1A</v>
      </c>
      <c r="E6" s="29">
        <f>+Totals!D14</f>
        <v>0</v>
      </c>
      <c r="F6" s="29"/>
      <c r="G6" s="30" t="str">
        <f>Totals!A14</f>
        <v>Class 1A</v>
      </c>
      <c r="H6" s="31">
        <f>+Totals!AF14</f>
        <v>0</v>
      </c>
      <c r="I6" s="31"/>
      <c r="J6" s="32" t="str">
        <f>Totals!A14</f>
        <v>Class 1A</v>
      </c>
      <c r="K6" s="33">
        <f>+Totals!AI14</f>
        <v>0</v>
      </c>
      <c r="L6" s="33"/>
      <c r="M6" s="34" t="str">
        <f>Totals!A14</f>
        <v>Class 1A</v>
      </c>
      <c r="N6" s="35">
        <f>+Totals!AL14</f>
        <v>0</v>
      </c>
    </row>
    <row r="7" spans="1:14" x14ac:dyDescent="0.25">
      <c r="A7" s="8" t="str">
        <f>+Totals!A16</f>
        <v>St. Charles - 3:13 PM</v>
      </c>
      <c r="B7" s="9">
        <f>+Totals!B16</f>
        <v>107</v>
      </c>
      <c r="D7" s="8" t="str">
        <f>Totals!A19</f>
        <v>Mater Dei - 3:52 PM</v>
      </c>
      <c r="E7" s="10">
        <f>+Totals!D19</f>
        <v>131</v>
      </c>
      <c r="G7" s="23" t="str">
        <f>Totals!A19</f>
        <v>Mater Dei - 3:52 PM</v>
      </c>
      <c r="H7" s="11">
        <f>+Totals!AF19</f>
        <v>59.150000000000006</v>
      </c>
      <c r="J7" s="24" t="str">
        <f>Totals!A19</f>
        <v>Mater Dei - 3:52 PM</v>
      </c>
      <c r="K7" s="12">
        <f>+Totals!AI19</f>
        <v>115.5</v>
      </c>
      <c r="M7" s="25" t="str">
        <f>Totals!A19</f>
        <v>Mater Dei - 3:52 PM</v>
      </c>
      <c r="N7" s="13">
        <f>+Totals!AL19</f>
        <v>122.5</v>
      </c>
    </row>
    <row r="8" spans="1:14" x14ac:dyDescent="0.25">
      <c r="A8" s="8" t="str">
        <f>+Totals!A19</f>
        <v>Mater Dei - 3:52 PM</v>
      </c>
      <c r="B8" s="9">
        <f>+Totals!B19</f>
        <v>105</v>
      </c>
      <c r="D8" s="8" t="str">
        <f>Totals!A16</f>
        <v>St. Charles - 3:13 PM</v>
      </c>
      <c r="E8" s="10">
        <f>+Totals!D16</f>
        <v>111</v>
      </c>
      <c r="G8" s="23" t="str">
        <f>Totals!A17</f>
        <v>Nashville - 3:26 PM</v>
      </c>
      <c r="H8" s="11">
        <f>+Totals!AF17</f>
        <v>54.099999999999994</v>
      </c>
      <c r="J8" s="24" t="str">
        <f>Totals!A17</f>
        <v>Nashville - 3:26 PM</v>
      </c>
      <c r="K8" s="12">
        <f>+Totals!AI17</f>
        <v>105</v>
      </c>
      <c r="M8" s="25" t="str">
        <f>Totals!A17</f>
        <v>Nashville - 3:26 PM</v>
      </c>
      <c r="N8" s="13">
        <f>+Totals!AL17</f>
        <v>113</v>
      </c>
    </row>
    <row r="9" spans="1:14" x14ac:dyDescent="0.25">
      <c r="A9" s="8" t="str">
        <f>+Totals!A17</f>
        <v>Nashville - 3:26 PM</v>
      </c>
      <c r="B9" s="9">
        <f>+Totals!B17</f>
        <v>103</v>
      </c>
      <c r="D9" s="8" t="str">
        <f>Totals!A18</f>
        <v>Effingham - 3:39 PM</v>
      </c>
      <c r="E9" s="10">
        <f>+Totals!D18</f>
        <v>107</v>
      </c>
      <c r="G9" s="23" t="str">
        <f>Totals!A16</f>
        <v>St. Charles - 3:13 PM</v>
      </c>
      <c r="H9" s="11">
        <f>+Totals!AF16</f>
        <v>53.150000000000006</v>
      </c>
      <c r="J9" s="24" t="str">
        <f>Totals!A16</f>
        <v>St. Charles - 3:13 PM</v>
      </c>
      <c r="K9" s="12">
        <f>+Totals!AI16</f>
        <v>103.5</v>
      </c>
      <c r="M9" s="25" t="str">
        <f>Totals!A16</f>
        <v>St. Charles - 3:13 PM</v>
      </c>
      <c r="N9" s="13">
        <f>+Totals!AL16</f>
        <v>110.5</v>
      </c>
    </row>
    <row r="10" spans="1:14" ht="30" x14ac:dyDescent="0.25">
      <c r="A10" s="8" t="str">
        <f>+Totals!A15</f>
        <v>Richland County - 3:00 PM</v>
      </c>
      <c r="B10" s="9">
        <f>+Totals!B15</f>
        <v>96</v>
      </c>
      <c r="D10" s="8" t="str">
        <f>Totals!A17</f>
        <v>Nashville - 3:26 PM</v>
      </c>
      <c r="E10" s="10">
        <f>+Totals!D17</f>
        <v>104</v>
      </c>
      <c r="G10" s="23" t="str">
        <f>Totals!A18</f>
        <v>Effingham - 3:39 PM</v>
      </c>
      <c r="H10" s="11">
        <f>+Totals!AF18</f>
        <v>49.599999999999994</v>
      </c>
      <c r="J10" s="24" t="str">
        <f>Totals!A15</f>
        <v>Richland County - 3:00 PM</v>
      </c>
      <c r="K10" s="12">
        <f>+Totals!AI15</f>
        <v>101</v>
      </c>
      <c r="M10" s="25" t="str">
        <f>Totals!A18</f>
        <v>Effingham - 3:39 PM</v>
      </c>
      <c r="N10" s="13">
        <f>+Totals!AL18</f>
        <v>96.5</v>
      </c>
    </row>
    <row r="11" spans="1:14" ht="30" x14ac:dyDescent="0.25">
      <c r="A11" s="8" t="str">
        <f>+Totals!A18</f>
        <v>Effingham - 3:39 PM</v>
      </c>
      <c r="B11" s="9">
        <f>+Totals!B18</f>
        <v>94</v>
      </c>
      <c r="D11" s="8" t="str">
        <f>Totals!A15</f>
        <v>Richland County - 3:00 PM</v>
      </c>
      <c r="E11" s="10">
        <f>+Totals!D15</f>
        <v>90</v>
      </c>
      <c r="G11" s="23" t="str">
        <f>Totals!A15</f>
        <v>Richland County - 3:00 PM</v>
      </c>
      <c r="H11" s="11">
        <f>+Totals!AF15</f>
        <v>49.400000000000006</v>
      </c>
      <c r="J11" s="24" t="str">
        <f>Totals!A18</f>
        <v>Effingham - 3:39 PM</v>
      </c>
      <c r="K11" s="12">
        <f>+Totals!AI18</f>
        <v>101</v>
      </c>
      <c r="M11" s="25" t="str">
        <f>Totals!A15</f>
        <v>Richland County - 3:00 PM</v>
      </c>
      <c r="N11" s="13">
        <f>+Totals!AL15</f>
        <v>95.5</v>
      </c>
    </row>
    <row r="12" spans="1:14" x14ac:dyDescent="0.25">
      <c r="A12" s="8">
        <f>+Totals!A20</f>
        <v>0</v>
      </c>
      <c r="B12" s="9">
        <f>+Totals!B20</f>
        <v>0</v>
      </c>
      <c r="D12" s="8">
        <f>Totals!A20</f>
        <v>0</v>
      </c>
      <c r="E12" s="10">
        <f>+Totals!D20</f>
        <v>0</v>
      </c>
      <c r="G12" s="23">
        <f>Totals!A20</f>
        <v>0</v>
      </c>
      <c r="H12" s="11">
        <f>+Totals!AF20</f>
        <v>0</v>
      </c>
      <c r="J12" s="24">
        <f>Totals!A20</f>
        <v>0</v>
      </c>
      <c r="K12" s="12">
        <f>+Totals!AI20</f>
        <v>0</v>
      </c>
      <c r="M12" s="25">
        <f>Totals!A20</f>
        <v>0</v>
      </c>
      <c r="N12" s="13">
        <f>+Totals!AL20</f>
        <v>0</v>
      </c>
    </row>
    <row r="13" spans="1:14" s="26" customFormat="1" x14ac:dyDescent="0.25">
      <c r="A13" s="26" t="str">
        <f>+Totals!A21</f>
        <v>BREAK</v>
      </c>
      <c r="B13" s="27">
        <f>+Totals!B21</f>
        <v>0</v>
      </c>
      <c r="C13" s="28"/>
      <c r="D13" s="26" t="str">
        <f>Totals!A21</f>
        <v>BREAK</v>
      </c>
      <c r="E13" s="29">
        <f>+Totals!D21</f>
        <v>0</v>
      </c>
      <c r="F13" s="29"/>
      <c r="G13" s="30" t="str">
        <f>Totals!A21</f>
        <v>BREAK</v>
      </c>
      <c r="H13" s="31">
        <f>+Totals!AF21</f>
        <v>0</v>
      </c>
      <c r="I13" s="31"/>
      <c r="J13" s="32" t="str">
        <f>Totals!A21</f>
        <v>BREAK</v>
      </c>
      <c r="K13" s="33">
        <f>+Totals!AI21</f>
        <v>0</v>
      </c>
      <c r="L13" s="33"/>
      <c r="M13" s="34" t="str">
        <f>Totals!A21</f>
        <v>BREAK</v>
      </c>
      <c r="N13" s="35">
        <f>+Totals!AL21</f>
        <v>0</v>
      </c>
    </row>
    <row r="14" spans="1:14" s="26" customFormat="1" x14ac:dyDescent="0.25">
      <c r="A14" s="26" t="str">
        <f>+Totals!A22</f>
        <v>Class 2A</v>
      </c>
      <c r="B14" s="27">
        <f>+Totals!B22</f>
        <v>0</v>
      </c>
      <c r="C14" s="28"/>
      <c r="D14" s="26" t="str">
        <f>Totals!A22</f>
        <v>Class 2A</v>
      </c>
      <c r="E14" s="29">
        <f>+Totals!D22</f>
        <v>0</v>
      </c>
      <c r="F14" s="29"/>
      <c r="G14" s="30" t="str">
        <f>Totals!A22</f>
        <v>Class 2A</v>
      </c>
      <c r="H14" s="31">
        <f>+Totals!AF22</f>
        <v>0</v>
      </c>
      <c r="I14" s="31"/>
      <c r="J14" s="32" t="str">
        <f>Totals!A22</f>
        <v>Class 2A</v>
      </c>
      <c r="K14" s="33">
        <f>+Totals!AI22</f>
        <v>0</v>
      </c>
      <c r="L14" s="33"/>
      <c r="M14" s="34" t="str">
        <f>Totals!A22</f>
        <v>Class 2A</v>
      </c>
      <c r="N14" s="35">
        <f>+Totals!AL22</f>
        <v>0</v>
      </c>
    </row>
    <row r="15" spans="1:14" x14ac:dyDescent="0.25">
      <c r="A15" s="8" t="str">
        <f>+Totals!A24</f>
        <v>Mascoutah - 4:23 PM</v>
      </c>
      <c r="B15" s="9">
        <f>+Totals!B24</f>
        <v>108</v>
      </c>
      <c r="D15" s="8" t="str">
        <f>Totals!A27</f>
        <v>Triad - 5:02 PM</v>
      </c>
      <c r="E15" s="10">
        <f>+Totals!D27</f>
        <v>126</v>
      </c>
      <c r="G15" s="23" t="str">
        <f>Totals!A27</f>
        <v>Triad - 5:02 PM</v>
      </c>
      <c r="H15" s="11">
        <f>+Totals!AF27</f>
        <v>60.75</v>
      </c>
      <c r="J15" s="24" t="str">
        <f>Totals!A27</f>
        <v>Triad - 5:02 PM</v>
      </c>
      <c r="K15" s="12">
        <f>+Totals!AI27</f>
        <v>122.5</v>
      </c>
      <c r="M15" s="25" t="str">
        <f>Totals!A27</f>
        <v>Triad - 5:02 PM</v>
      </c>
      <c r="N15" s="13">
        <f>+Totals!AL27</f>
        <v>120</v>
      </c>
    </row>
    <row r="16" spans="1:14" x14ac:dyDescent="0.25">
      <c r="A16" s="8" t="str">
        <f>+Totals!A26</f>
        <v>Highland - 4:49 PM</v>
      </c>
      <c r="B16" s="9">
        <f>+Totals!B26</f>
        <v>105</v>
      </c>
      <c r="D16" s="8" t="str">
        <f>Totals!A24</f>
        <v>Mascoutah - 4:23 PM</v>
      </c>
      <c r="E16" s="10">
        <f>+Totals!D24</f>
        <v>119</v>
      </c>
      <c r="G16" s="23" t="str">
        <f>Totals!A24</f>
        <v>Mascoutah - 4:23 PM</v>
      </c>
      <c r="H16" s="11">
        <f>+Totals!AF24</f>
        <v>60</v>
      </c>
      <c r="J16" s="24" t="str">
        <f>Totals!A24</f>
        <v>Mascoutah - 4:23 PM</v>
      </c>
      <c r="K16" s="12">
        <f>+Totals!AI24</f>
        <v>121</v>
      </c>
      <c r="M16" s="25" t="str">
        <f>Totals!A24</f>
        <v>Mascoutah - 4:23 PM</v>
      </c>
      <c r="N16" s="13">
        <f>+Totals!AL24</f>
        <v>118.5</v>
      </c>
    </row>
    <row r="17" spans="1:14" x14ac:dyDescent="0.25">
      <c r="A17" s="8" t="str">
        <f>+Totals!A25</f>
        <v>Centralia - 4:36 PM</v>
      </c>
      <c r="B17" s="9">
        <f>+Totals!B25</f>
        <v>101</v>
      </c>
      <c r="D17" s="8" t="str">
        <f>Totals!A26</f>
        <v>Highland - 4:49 PM</v>
      </c>
      <c r="E17" s="10">
        <f>+Totals!D26</f>
        <v>110</v>
      </c>
      <c r="G17" s="23" t="str">
        <f>Totals!A26</f>
        <v>Highland - 4:49 PM</v>
      </c>
      <c r="H17" s="11">
        <f>+Totals!AF26</f>
        <v>58.55</v>
      </c>
      <c r="J17" s="24" t="str">
        <f>Totals!A26</f>
        <v>Highland - 4:49 PM</v>
      </c>
      <c r="K17" s="12">
        <f>+Totals!AI26</f>
        <v>116.5</v>
      </c>
      <c r="M17" s="25" t="str">
        <f>Totals!A26</f>
        <v>Highland - 4:49 PM</v>
      </c>
      <c r="N17" s="13">
        <f>+Totals!AL26</f>
        <v>118</v>
      </c>
    </row>
    <row r="18" spans="1:14" x14ac:dyDescent="0.25">
      <c r="A18" s="8" t="str">
        <f>+Totals!A27</f>
        <v>Triad - 5:02 PM</v>
      </c>
      <c r="B18" s="9">
        <f>+Totals!B27</f>
        <v>99</v>
      </c>
      <c r="D18" s="8" t="str">
        <f>Totals!A25</f>
        <v>Centralia - 4:36 PM</v>
      </c>
      <c r="E18" s="10">
        <f>+Totals!D25</f>
        <v>104</v>
      </c>
      <c r="G18" s="23" t="str">
        <f>Totals!A25</f>
        <v>Centralia - 4:36 PM</v>
      </c>
      <c r="H18" s="11">
        <f>+Totals!AF25</f>
        <v>54</v>
      </c>
      <c r="J18" s="24" t="str">
        <f>Totals!A25</f>
        <v>Centralia - 4:36 PM</v>
      </c>
      <c r="K18" s="12">
        <f>+Totals!AI25</f>
        <v>107</v>
      </c>
      <c r="M18" s="25" t="str">
        <f>Totals!A25</f>
        <v>Centralia - 4:36 PM</v>
      </c>
      <c r="N18" s="13">
        <f>+Totals!AL25</f>
        <v>109.5</v>
      </c>
    </row>
    <row r="19" spans="1:14" x14ac:dyDescent="0.25">
      <c r="A19" s="8" t="str">
        <f>+Totals!A23</f>
        <v>MacArthur - 4:10 PM</v>
      </c>
      <c r="B19" s="9">
        <f>+Totals!B23</f>
        <v>0</v>
      </c>
      <c r="D19" s="8" t="str">
        <f>Totals!A23</f>
        <v>MacArthur - 4:10 PM</v>
      </c>
      <c r="E19" s="10">
        <f>+Totals!D23</f>
        <v>84</v>
      </c>
      <c r="G19" s="23" t="str">
        <f>Totals!A23</f>
        <v>MacArthur - 4:10 PM</v>
      </c>
      <c r="H19" s="11">
        <f>+Totals!AF23</f>
        <v>45.25</v>
      </c>
      <c r="J19" s="24" t="str">
        <f>Totals!A23</f>
        <v>MacArthur - 4:10 PM</v>
      </c>
      <c r="K19" s="12">
        <f>+Totals!AI23</f>
        <v>92.5</v>
      </c>
      <c r="M19" s="25" t="str">
        <f>Totals!A23</f>
        <v>MacArthur - 4:10 PM</v>
      </c>
      <c r="N19" s="13">
        <f>+Totals!AL23</f>
        <v>87.5</v>
      </c>
    </row>
    <row r="20" spans="1:14" x14ac:dyDescent="0.25">
      <c r="A20" s="8">
        <f>+Totals!A28</f>
        <v>0</v>
      </c>
      <c r="B20" s="9">
        <f>+Totals!B28</f>
        <v>0</v>
      </c>
      <c r="D20" s="8">
        <f>Totals!A28</f>
        <v>0</v>
      </c>
      <c r="E20" s="10">
        <f>+Totals!D28</f>
        <v>0</v>
      </c>
      <c r="G20" s="23">
        <f>Totals!A28</f>
        <v>0</v>
      </c>
      <c r="H20" s="11">
        <f>+Totals!AF28</f>
        <v>0</v>
      </c>
      <c r="J20" s="24">
        <f>Totals!A28</f>
        <v>0</v>
      </c>
      <c r="K20" s="12">
        <f>+Totals!AI28</f>
        <v>0</v>
      </c>
      <c r="M20" s="25">
        <f>Totals!A28</f>
        <v>0</v>
      </c>
      <c r="N20" s="13">
        <f>+Totals!AL28</f>
        <v>0</v>
      </c>
    </row>
    <row r="21" spans="1:14" s="26" customFormat="1" ht="45" x14ac:dyDescent="0.25">
      <c r="A21" s="26" t="str">
        <f>+Totals!A29</f>
        <v>Small School Awards Presentation - 5:45 pm</v>
      </c>
      <c r="B21" s="27">
        <f>+Totals!B29</f>
        <v>0</v>
      </c>
      <c r="C21" s="28"/>
      <c r="D21" s="26" t="str">
        <f>Totals!A29</f>
        <v>Small School Awards Presentation - 5:45 pm</v>
      </c>
      <c r="E21" s="29">
        <f>+Totals!D29</f>
        <v>0</v>
      </c>
      <c r="F21" s="29"/>
      <c r="G21" s="30" t="str">
        <f>Totals!A29</f>
        <v>Small School Awards Presentation - 5:45 pm</v>
      </c>
      <c r="H21" s="31">
        <f>+Totals!AF29</f>
        <v>0</v>
      </c>
      <c r="I21" s="31"/>
      <c r="J21" s="32" t="str">
        <f>Totals!A29</f>
        <v>Small School Awards Presentation - 5:45 pm</v>
      </c>
      <c r="K21" s="33">
        <f>+Totals!AI29</f>
        <v>0</v>
      </c>
      <c r="L21" s="33"/>
      <c r="M21" s="34" t="str">
        <f>Totals!A29</f>
        <v>Small School Awards Presentation - 5:45 pm</v>
      </c>
      <c r="N21" s="35">
        <f>+Totals!AL29</f>
        <v>0</v>
      </c>
    </row>
    <row r="22" spans="1:14" s="26" customFormat="1" x14ac:dyDescent="0.25">
      <c r="A22" s="26" t="str">
        <f>+Totals!A30</f>
        <v>Class 3A</v>
      </c>
      <c r="B22" s="27">
        <f>+Totals!B30</f>
        <v>0</v>
      </c>
      <c r="C22" s="28"/>
      <c r="D22" s="26" t="str">
        <f>Totals!A30</f>
        <v>Class 3A</v>
      </c>
      <c r="E22" s="29">
        <f>+Totals!D30</f>
        <v>0</v>
      </c>
      <c r="F22" s="29"/>
      <c r="G22" s="30" t="str">
        <f>Totals!A30</f>
        <v>Class 3A</v>
      </c>
      <c r="H22" s="31">
        <f>+Totals!AF30</f>
        <v>0</v>
      </c>
      <c r="I22" s="31"/>
      <c r="J22" s="32" t="str">
        <f>Totals!A30</f>
        <v>Class 3A</v>
      </c>
      <c r="K22" s="33">
        <f>+Totals!AI30</f>
        <v>0</v>
      </c>
      <c r="L22" s="33"/>
      <c r="M22" s="34" t="str">
        <f>Totals!A30</f>
        <v>Class 3A</v>
      </c>
      <c r="N22" s="35">
        <f>+Totals!AL30</f>
        <v>0</v>
      </c>
    </row>
    <row r="23" spans="1:14" ht="30" x14ac:dyDescent="0.25">
      <c r="A23" s="8" t="str">
        <f>+Totals!A33</f>
        <v>Francis Howell North  - 7:11 PM</v>
      </c>
      <c r="B23" s="9">
        <f>+Totals!B33</f>
        <v>125</v>
      </c>
      <c r="D23" s="8" t="str">
        <f>Totals!A34</f>
        <v>Ft. Zumwalt South - 7:24 PM</v>
      </c>
      <c r="E23" s="10">
        <f>+Totals!D34</f>
        <v>140</v>
      </c>
      <c r="G23" s="23" t="str">
        <f>Totals!A36</f>
        <v>Ft. Zumwalt North - 7:50 PM</v>
      </c>
      <c r="H23" s="11">
        <f>+Totals!AF36</f>
        <v>72.25</v>
      </c>
      <c r="J23" s="24" t="str">
        <f>Totals!A36</f>
        <v>Ft. Zumwalt North - 7:50 PM</v>
      </c>
      <c r="K23" s="12">
        <f>+Totals!AI36</f>
        <v>141.5</v>
      </c>
      <c r="M23" s="25" t="str">
        <f>Totals!A36</f>
        <v>Ft. Zumwalt North - 7:50 PM</v>
      </c>
      <c r="N23" s="13">
        <f>+Totals!AL36</f>
        <v>149</v>
      </c>
    </row>
    <row r="24" spans="1:14" ht="26.25" x14ac:dyDescent="0.25">
      <c r="A24" s="8" t="str">
        <f>+Totals!A32</f>
        <v>Granite City - 6:58 PM</v>
      </c>
      <c r="B24" s="9">
        <f>+Totals!B32</f>
        <v>127</v>
      </c>
      <c r="D24" s="8" t="str">
        <f>Totals!A35</f>
        <v>Francis Howell - 7:37 PM</v>
      </c>
      <c r="E24" s="10">
        <f>+Totals!D35</f>
        <v>138</v>
      </c>
      <c r="G24" s="23" t="str">
        <f>Totals!A32</f>
        <v>Granite City - 6:58 PM</v>
      </c>
      <c r="H24" s="11">
        <f>+Totals!AF32</f>
        <v>70.050000000000011</v>
      </c>
      <c r="J24" s="24" t="str">
        <f>Totals!A32</f>
        <v>Granite City - 6:58 PM</v>
      </c>
      <c r="K24" s="12">
        <f>+Totals!AI32</f>
        <v>138.5</v>
      </c>
      <c r="M24" s="25" t="str">
        <f>Totals!A32</f>
        <v>Granite City - 6:58 PM</v>
      </c>
      <c r="N24" s="13">
        <f>+Totals!AL32</f>
        <v>142.5</v>
      </c>
    </row>
    <row r="25" spans="1:14" ht="30" x14ac:dyDescent="0.25">
      <c r="A25" s="8" t="str">
        <f>+Totals!A36</f>
        <v>Ft. Zumwalt North - 7:50 PM</v>
      </c>
      <c r="B25" s="9">
        <f>+Totals!B36</f>
        <v>128</v>
      </c>
      <c r="D25" s="8" t="str">
        <f>Totals!A33</f>
        <v>Francis Howell North  - 7:11 PM</v>
      </c>
      <c r="E25" s="10">
        <f>+Totals!D33</f>
        <v>136</v>
      </c>
      <c r="G25" s="23" t="str">
        <f>Totals!A35</f>
        <v>Francis Howell - 7:37 PM</v>
      </c>
      <c r="H25" s="11">
        <f>+Totals!AF35</f>
        <v>69.05</v>
      </c>
      <c r="J25" s="24" t="str">
        <f>Totals!A35</f>
        <v>Francis Howell - 7:37 PM</v>
      </c>
      <c r="K25" s="12">
        <f>+Totals!AI35</f>
        <v>135.5</v>
      </c>
      <c r="M25" s="25" t="str">
        <f>Totals!A35</f>
        <v>Francis Howell - 7:37 PM</v>
      </c>
      <c r="N25" s="13">
        <f>+Totals!AL35</f>
        <v>142</v>
      </c>
    </row>
    <row r="26" spans="1:14" ht="30" x14ac:dyDescent="0.25">
      <c r="A26" s="8" t="str">
        <f>+Totals!A35</f>
        <v>Francis Howell - 7:37 PM</v>
      </c>
      <c r="B26" s="9">
        <f>+Totals!B35</f>
        <v>124</v>
      </c>
      <c r="D26" s="8" t="str">
        <f>Totals!A36</f>
        <v>Ft. Zumwalt North - 7:50 PM</v>
      </c>
      <c r="E26" s="10">
        <f>+Totals!D36</f>
        <v>134</v>
      </c>
      <c r="G26" s="23" t="str">
        <f>Totals!A34</f>
        <v>Ft. Zumwalt South - 7:24 PM</v>
      </c>
      <c r="H26" s="11">
        <f>+Totals!AF34</f>
        <v>64.849999999999994</v>
      </c>
      <c r="J26" s="24" t="str">
        <f>Totals!A34</f>
        <v>Ft. Zumwalt South - 7:24 PM</v>
      </c>
      <c r="K26" s="12">
        <f>+Totals!AI34</f>
        <v>129.5</v>
      </c>
      <c r="M26" s="25" t="str">
        <f>Totals!A33</f>
        <v>Francis Howell North  - 7:11 PM</v>
      </c>
      <c r="N26" s="13">
        <f>+Totals!AL33</f>
        <v>130.5</v>
      </c>
    </row>
    <row r="27" spans="1:14" ht="30" x14ac:dyDescent="0.25">
      <c r="A27" s="8" t="str">
        <f>+Totals!A34</f>
        <v>Ft. Zumwalt South - 7:24 PM</v>
      </c>
      <c r="B27" s="9">
        <f>+Totals!B34</f>
        <v>110</v>
      </c>
      <c r="D27" s="8" t="str">
        <f>Totals!A32</f>
        <v>Granite City - 6:58 PM</v>
      </c>
      <c r="E27" s="10">
        <f>+Totals!D32</f>
        <v>133</v>
      </c>
      <c r="G27" s="23" t="str">
        <f>Totals!A33</f>
        <v>Francis Howell North  - 7:11 PM</v>
      </c>
      <c r="H27" s="11">
        <f>+Totals!AF33</f>
        <v>64.8</v>
      </c>
      <c r="J27" s="24" t="str">
        <f>Totals!A33</f>
        <v>Francis Howell North  - 7:11 PM</v>
      </c>
      <c r="K27" s="12">
        <f>+Totals!AI33</f>
        <v>129</v>
      </c>
      <c r="M27" s="25" t="str">
        <f>Totals!A34</f>
        <v>Ft. Zumwalt South - 7:24 PM</v>
      </c>
      <c r="N27" s="13">
        <f>+Totals!AL34</f>
        <v>130</v>
      </c>
    </row>
    <row r="28" spans="1:14" ht="30" x14ac:dyDescent="0.25">
      <c r="A28" s="8" t="str">
        <f>+Totals!A31</f>
        <v>McCluer North - 6:45 PM</v>
      </c>
      <c r="B28" s="9">
        <f>+Totals!B31</f>
        <v>104</v>
      </c>
      <c r="D28" s="8" t="str">
        <f>Totals!A31</f>
        <v>McCluer North - 6:45 PM</v>
      </c>
      <c r="E28" s="10">
        <f>+Totals!D31</f>
        <v>117</v>
      </c>
      <c r="G28" s="23" t="str">
        <f>Totals!A31</f>
        <v>McCluer North - 6:45 PM</v>
      </c>
      <c r="H28" s="11">
        <f>+Totals!AF31</f>
        <v>54.25</v>
      </c>
      <c r="J28" s="24" t="str">
        <f>Totals!A31</f>
        <v>McCluer North - 6:45 PM</v>
      </c>
      <c r="K28" s="12">
        <f>+Totals!AI31</f>
        <v>110.5</v>
      </c>
      <c r="M28" s="25" t="str">
        <f>Totals!A31</f>
        <v>McCluer North - 6:45 PM</v>
      </c>
      <c r="N28" s="13">
        <f>+Totals!AL31</f>
        <v>105.5</v>
      </c>
    </row>
    <row r="29" spans="1:14" s="26" customFormat="1" x14ac:dyDescent="0.25">
      <c r="A29" s="26" t="str">
        <f>+Totals!A37</f>
        <v>BREAK</v>
      </c>
      <c r="B29" s="27">
        <f>+Totals!B37</f>
        <v>0</v>
      </c>
      <c r="C29" s="28"/>
      <c r="D29" s="26" t="str">
        <f>Totals!A37</f>
        <v>BREAK</v>
      </c>
      <c r="E29" s="29">
        <f>+Totals!D37</f>
        <v>0</v>
      </c>
      <c r="F29" s="29"/>
      <c r="G29" s="30" t="str">
        <f>Totals!A37</f>
        <v>BREAK</v>
      </c>
      <c r="H29" s="31">
        <f>+Totals!AF37</f>
        <v>0</v>
      </c>
      <c r="I29" s="31"/>
      <c r="J29" s="32" t="str">
        <f>Totals!A37</f>
        <v>BREAK</v>
      </c>
      <c r="K29" s="33">
        <f>+Totals!AI37</f>
        <v>0</v>
      </c>
      <c r="L29" s="33"/>
      <c r="M29" s="34" t="str">
        <f>Totals!A37</f>
        <v>BREAK</v>
      </c>
      <c r="N29" s="35">
        <f>+Totals!AL37</f>
        <v>0</v>
      </c>
    </row>
    <row r="30" spans="1:14" s="26" customFormat="1" x14ac:dyDescent="0.25">
      <c r="A30" s="26" t="str">
        <f>+Totals!A38</f>
        <v>Class 4A</v>
      </c>
      <c r="B30" s="27">
        <f>+Totals!B38</f>
        <v>0</v>
      </c>
      <c r="C30" s="28"/>
      <c r="D30" s="26" t="str">
        <f>Totals!A38</f>
        <v>Class 4A</v>
      </c>
      <c r="E30" s="29">
        <f>+Totals!D38</f>
        <v>0</v>
      </c>
      <c r="F30" s="29"/>
      <c r="G30" s="30" t="str">
        <f>Totals!A38</f>
        <v>Class 4A</v>
      </c>
      <c r="H30" s="31">
        <f>+Totals!AF38</f>
        <v>0</v>
      </c>
      <c r="I30" s="31"/>
      <c r="J30" s="32" t="str">
        <f>Totals!A38</f>
        <v>Class 4A</v>
      </c>
      <c r="K30" s="33">
        <f>+Totals!AI38</f>
        <v>0</v>
      </c>
      <c r="L30" s="33"/>
      <c r="M30" s="34" t="str">
        <f>Totals!A38</f>
        <v>Class 4A</v>
      </c>
      <c r="N30" s="35">
        <f>+Totals!AL38</f>
        <v>0</v>
      </c>
    </row>
    <row r="31" spans="1:14" ht="30" x14ac:dyDescent="0.25">
      <c r="A31" s="8" t="str">
        <f>+Totals!A41</f>
        <v>Belleville East - 8:36 PM</v>
      </c>
      <c r="B31" s="9">
        <f>+Totals!B41</f>
        <v>123</v>
      </c>
      <c r="D31" s="8" t="str">
        <f>Totals!A42</f>
        <v>Rockwood Summit - 8:49 PM</v>
      </c>
      <c r="E31" s="10">
        <f>+Totals!D42</f>
        <v>136</v>
      </c>
      <c r="G31" s="23" t="str">
        <f>Totals!A41</f>
        <v>Belleville East - 8:36 PM</v>
      </c>
      <c r="H31" s="11">
        <f>+Totals!AF41</f>
        <v>70.5</v>
      </c>
      <c r="J31" s="24" t="str">
        <f>Totals!A41</f>
        <v>Belleville East - 8:36 PM</v>
      </c>
      <c r="K31" s="12">
        <f>+Totals!AI41</f>
        <v>137</v>
      </c>
      <c r="M31" s="25" t="str">
        <f>Totals!A41</f>
        <v>Belleville East - 8:36 PM</v>
      </c>
      <c r="N31" s="13">
        <f>+Totals!AL41</f>
        <v>147</v>
      </c>
    </row>
    <row r="32" spans="1:14" ht="30" x14ac:dyDescent="0.25">
      <c r="A32" s="8" t="str">
        <f>+Totals!A39</f>
        <v>Francis Howell Central - 8:10 PM</v>
      </c>
      <c r="B32" s="9">
        <f>+Totals!B39</f>
        <v>121</v>
      </c>
      <c r="D32" s="8" t="str">
        <f>Totals!A41</f>
        <v>Belleville East - 8:36 PM</v>
      </c>
      <c r="E32" s="10">
        <f>+Totals!D41</f>
        <v>134</v>
      </c>
      <c r="G32" s="23" t="str">
        <f>Totals!A42</f>
        <v>Rockwood Summit - 8:49 PM</v>
      </c>
      <c r="H32" s="11">
        <f>+Totals!AF42</f>
        <v>68.650000000000006</v>
      </c>
      <c r="J32" s="24" t="str">
        <f>Totals!A43</f>
        <v>Edwardsville - 9:02 PM</v>
      </c>
      <c r="K32" s="12">
        <f>+Totals!AI43</f>
        <v>135</v>
      </c>
      <c r="M32" s="25" t="str">
        <f>Totals!A39</f>
        <v>Francis Howell Central - 8:10 PM</v>
      </c>
      <c r="N32" s="13">
        <f>+Totals!AL39</f>
        <v>145</v>
      </c>
    </row>
    <row r="33" spans="1:14" ht="30" x14ac:dyDescent="0.25">
      <c r="A33" s="8" t="str">
        <f>+Totals!A43</f>
        <v>Edwardsville - 9:02 PM</v>
      </c>
      <c r="B33" s="9">
        <f>+Totals!B43</f>
        <v>119</v>
      </c>
      <c r="D33" s="8" t="str">
        <f>Totals!A43</f>
        <v>Edwardsville - 9:02 PM</v>
      </c>
      <c r="E33" s="10">
        <f>+Totals!D43</f>
        <v>133</v>
      </c>
      <c r="G33" s="23" t="str">
        <f>Totals!A39</f>
        <v>Francis Howell Central - 8:10 PM</v>
      </c>
      <c r="H33" s="11">
        <f>+Totals!AF39</f>
        <v>68.3</v>
      </c>
      <c r="J33" s="24" t="str">
        <f>Totals!A42</f>
        <v>Rockwood Summit - 8:49 PM</v>
      </c>
      <c r="K33" s="12">
        <f>+Totals!AI42</f>
        <v>133.5</v>
      </c>
      <c r="M33" s="25" t="str">
        <f>Totals!A42</f>
        <v>Rockwood Summit - 8:49 PM</v>
      </c>
      <c r="N33" s="13">
        <f>+Totals!AL42</f>
        <v>143</v>
      </c>
    </row>
    <row r="34" spans="1:14" ht="30" x14ac:dyDescent="0.25">
      <c r="A34" s="8" t="str">
        <f>+Totals!A42</f>
        <v>Rockwood Summit - 8:49 PM</v>
      </c>
      <c r="B34" s="9">
        <f>+Totals!B42</f>
        <v>118</v>
      </c>
      <c r="D34" s="8" t="str">
        <f>Totals!A39</f>
        <v>Francis Howell Central - 8:10 PM</v>
      </c>
      <c r="E34" s="10">
        <f>+Totals!D39</f>
        <v>132</v>
      </c>
      <c r="G34" s="23" t="str">
        <f>Totals!A43</f>
        <v>Edwardsville - 9:02 PM</v>
      </c>
      <c r="H34" s="11">
        <f>+Totals!AF43</f>
        <v>67.8</v>
      </c>
      <c r="J34" s="24" t="str">
        <f>Totals!A39</f>
        <v>Francis Howell Central - 8:10 PM</v>
      </c>
      <c r="K34" s="12">
        <f>+Totals!AI39</f>
        <v>131</v>
      </c>
      <c r="M34" s="25" t="str">
        <f>Totals!A43</f>
        <v>Edwardsville - 9:02 PM</v>
      </c>
      <c r="N34" s="13">
        <f>+Totals!AL43</f>
        <v>136.5</v>
      </c>
    </row>
    <row r="35" spans="1:14" x14ac:dyDescent="0.25">
      <c r="A35" s="8" t="str">
        <f>+Totals!A40</f>
        <v>Collinsville  - 8:23 PM</v>
      </c>
      <c r="B35" s="9">
        <f>+Totals!B40</f>
        <v>112</v>
      </c>
      <c r="D35" s="8" t="str">
        <f>Totals!A40</f>
        <v>Collinsville  - 8:23 PM</v>
      </c>
      <c r="E35" s="10">
        <f>+Totals!D40</f>
        <v>129</v>
      </c>
      <c r="G35" s="23" t="str">
        <f>Totals!A40</f>
        <v>Collinsville  - 8:23 PM</v>
      </c>
      <c r="H35" s="11">
        <f>+Totals!AF40</f>
        <v>62</v>
      </c>
      <c r="J35" s="24" t="str">
        <f>Totals!A40</f>
        <v>Collinsville  - 8:23 PM</v>
      </c>
      <c r="K35" s="12">
        <f>+Totals!AI40</f>
        <v>123</v>
      </c>
      <c r="M35" s="25" t="str">
        <f>Totals!A40</f>
        <v>Collinsville  - 8:23 PM</v>
      </c>
      <c r="N35" s="13">
        <f>+Totals!AL40</f>
        <v>125.5</v>
      </c>
    </row>
    <row r="36" spans="1:14" x14ac:dyDescent="0.25">
      <c r="A36" s="8">
        <f>+Totals!A44</f>
        <v>0</v>
      </c>
      <c r="B36" s="9">
        <f>+Totals!B44</f>
        <v>0</v>
      </c>
      <c r="D36" s="8">
        <f>Totals!A44</f>
        <v>0</v>
      </c>
      <c r="E36" s="10">
        <f>+Totals!D44</f>
        <v>0</v>
      </c>
      <c r="G36" s="23">
        <f>Totals!A44</f>
        <v>0</v>
      </c>
      <c r="H36" s="11">
        <f>+Totals!AF44</f>
        <v>0</v>
      </c>
      <c r="J36" s="24">
        <f>Totals!A44</f>
        <v>0</v>
      </c>
      <c r="K36" s="12">
        <f>+Totals!AI44</f>
        <v>0</v>
      </c>
      <c r="M36" s="25">
        <f>Totals!A44</f>
        <v>0</v>
      </c>
      <c r="N36" s="13">
        <f>+Totals!AL44</f>
        <v>0</v>
      </c>
    </row>
    <row r="37" spans="1:14" s="26" customFormat="1" ht="45" x14ac:dyDescent="0.25">
      <c r="A37" s="26" t="str">
        <f>+Totals!A45</f>
        <v>Large School Awards Presentation - 9:45 pm</v>
      </c>
      <c r="B37" s="27">
        <f>+Totals!B45</f>
        <v>0</v>
      </c>
      <c r="C37" s="28"/>
      <c r="D37" s="26" t="str">
        <f>Totals!A45</f>
        <v>Large School Awards Presentation - 9:45 pm</v>
      </c>
      <c r="E37" s="29">
        <f>+Totals!D45</f>
        <v>0</v>
      </c>
      <c r="F37" s="29"/>
      <c r="G37" s="30" t="str">
        <f>Totals!A45</f>
        <v>Large School Awards Presentation - 9:45 pm</v>
      </c>
      <c r="H37" s="31">
        <f>+Totals!AF45</f>
        <v>0</v>
      </c>
      <c r="I37" s="31"/>
      <c r="J37" s="32" t="str">
        <f>Totals!A45</f>
        <v>Large School Awards Presentation - 9:45 pm</v>
      </c>
      <c r="K37" s="33">
        <f>+Totals!AI45</f>
        <v>0</v>
      </c>
      <c r="L37" s="33"/>
      <c r="M37" s="34" t="str">
        <f>Totals!A45</f>
        <v>Large School Awards Presentation - 9:45 pm</v>
      </c>
      <c r="N37" s="35">
        <f>+Totals!AL45</f>
        <v>0</v>
      </c>
    </row>
    <row r="38" spans="1:14" x14ac:dyDescent="0.25">
      <c r="D38" s="8"/>
      <c r="G38" s="23"/>
      <c r="J38" s="24"/>
      <c r="M38" s="25"/>
    </row>
    <row r="39" spans="1:14" x14ac:dyDescent="0.25">
      <c r="D39" s="8"/>
      <c r="G39" s="23"/>
      <c r="J39" s="24"/>
      <c r="M39" s="25"/>
    </row>
    <row r="40" spans="1:14" x14ac:dyDescent="0.25">
      <c r="D40" s="8"/>
      <c r="G40" s="23"/>
      <c r="J40" s="24"/>
      <c r="M40" s="25"/>
    </row>
  </sheetData>
  <sortState ref="M31:N35">
    <sortCondition descending="1" ref="N31:N35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Totals</vt:lpstr>
      <vt:lpstr>Awards</vt:lpstr>
      <vt:lpstr>Sorting Hat</vt:lpstr>
      <vt:lpstr>Awards!Print_Area</vt:lpstr>
      <vt:lpstr>Totals!Print_Area</vt:lpstr>
      <vt:lpstr>Awards!Print_Titles</vt:lpstr>
      <vt:lpstr>Totals!Print_Titles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Meagan</dc:creator>
  <cp:keywords/>
  <dc:description/>
  <cp:lastModifiedBy>Michelle DeBose</cp:lastModifiedBy>
  <cp:revision/>
  <cp:lastPrinted>2017-09-10T02:34:55Z</cp:lastPrinted>
  <dcterms:created xsi:type="dcterms:W3CDTF">2009-08-01T22:32:34Z</dcterms:created>
  <dcterms:modified xsi:type="dcterms:W3CDTF">2017-09-12T18:04:08Z</dcterms:modified>
  <cp:category/>
  <cp:contentStatus/>
</cp:coreProperties>
</file>